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Grundgehaltstabellen A, B, R, W" sheetId="1" r:id="rId1"/>
    <sheet name="Grundgehaltstabellen C und H" sheetId="20" r:id="rId2"/>
    <sheet name="Familienzuschlag" sheetId="3" r:id="rId3"/>
    <sheet name="Anwärterbezüge" sheetId="2" r:id="rId4"/>
    <sheet name="ZulagenVergütungen" sheetId="4" r:id="rId5"/>
    <sheet name="Anlage 2 LBesG" sheetId="18" r:id="rId6"/>
    <sheet name="Statische nach ÜBesG" sheetId="21" r:id="rId7"/>
    <sheet name="Auslandszuschläge VIa" sheetId="5" r:id="rId8"/>
    <sheet name="Auslandszuschläge VI b" sheetId="6" r:id="rId9"/>
    <sheet name="Auslandszuschläge VIc" sheetId="14" r:id="rId10"/>
    <sheet name="Auslandszuschläge VId" sheetId="11" r:id="rId11"/>
    <sheet name="Auslandszuschläge VIe" sheetId="8" r:id="rId12"/>
    <sheet name="Auslandszuschläge VIf " sheetId="10" r:id="rId13"/>
    <sheet name="Auslandszuschläge VIg" sheetId="7" r:id="rId14"/>
    <sheet name="Auslandszuschläge VIh" sheetId="16" r:id="rId15"/>
    <sheet name="Auslandszuschläge VI i" sheetId="15" r:id="rId16"/>
    <sheet name="Mindestversorgungsbezüge2015" sheetId="22" r:id="rId17"/>
  </sheets>
  <definedNames>
    <definedName name="A">'Grundgehaltstabellen A, B, R, W'!$Q$15,'Grundgehaltstabellen A, B, R, W'!#REF!,'Grundgehaltstabellen A, B, R, W'!#REF!,'Grundgehaltstabellen A, B, R, W'!#REF!,'Grundgehaltstabellen A, B, R, W'!#REF!,'Grundgehaltstabellen A, B, R, W'!#REF!,'Grundgehaltstabellen A, B, R, W'!$B$14:$H$19</definedName>
    <definedName name="BJNR011740975BJNE011229310" localSheetId="8">'Auslandszuschläge VI b'!#REF!</definedName>
    <definedName name="BJNR011740975BJNE011329310" localSheetId="12">'Auslandszuschläge VIf '!#REF!</definedName>
    <definedName name="_xlnm.Print_Area" localSheetId="5">'Anlage 2 LBesG'!$A$1:$J$46</definedName>
    <definedName name="_xlnm.Print_Area" localSheetId="3">Anwärterbezüge!$A$1:$I$23</definedName>
    <definedName name="_xlnm.Print_Area" localSheetId="8">'Auslandszuschläge VI b'!$A$1:$M$24</definedName>
    <definedName name="_xlnm.Print_Area" localSheetId="15">'Auslandszuschläge VI i'!$A$1:$N$22</definedName>
    <definedName name="_xlnm.Print_Area" localSheetId="7">'Auslandszuschläge VIa'!$A$1:$M$24</definedName>
    <definedName name="_xlnm.Print_Area" localSheetId="9">'Auslandszuschläge VIc'!$A$1:$M$28</definedName>
    <definedName name="_xlnm.Print_Area" localSheetId="10">'Auslandszuschläge VId'!$A$1:$M$24</definedName>
    <definedName name="_xlnm.Print_Area" localSheetId="11">'Auslandszuschläge VIe'!$A$1:$M$28</definedName>
    <definedName name="_xlnm.Print_Area" localSheetId="12">'Auslandszuschläge VIf '!$A$1:$M$24</definedName>
    <definedName name="_xlnm.Print_Area" localSheetId="13">'Auslandszuschläge VIg'!$A$1:$M$28</definedName>
    <definedName name="_xlnm.Print_Area" localSheetId="14">'Auslandszuschläge VIh'!$A$1:$M$28</definedName>
    <definedName name="_xlnm.Print_Area" localSheetId="2">Familienzuschlag!$A$1:$I$33</definedName>
    <definedName name="_xlnm.Print_Area" localSheetId="0">'Grundgehaltstabellen A, B, R, W'!$A$1:$P$76</definedName>
    <definedName name="_xlnm.Print_Area" localSheetId="1">'Grundgehaltstabellen C und H'!$A$1:$P$25</definedName>
    <definedName name="_xlnm.Print_Area" localSheetId="16">Mindestversorgungsbezüge2015!$A$1:$D$55</definedName>
    <definedName name="_xlnm.Print_Area" localSheetId="6">'Statische nach ÜBesG'!$A$1:$H$38</definedName>
    <definedName name="_xlnm.Print_Area" localSheetId="4">ZulagenVergütungen!$A$1:$J$62</definedName>
  </definedNames>
  <calcPr calcId="145621" fullPrecision="0"/>
</workbook>
</file>

<file path=xl/calcChain.xml><?xml version="1.0" encoding="utf-8"?>
<calcChain xmlns="http://schemas.openxmlformats.org/spreadsheetml/2006/main">
  <c r="B39" i="22" l="1"/>
  <c r="C30" i="22"/>
  <c r="C27" i="22"/>
  <c r="C24" i="22"/>
  <c r="C28" i="22" l="1"/>
  <c r="C20" i="22"/>
  <c r="C21" i="22"/>
  <c r="C23" i="22"/>
  <c r="C36" i="22"/>
  <c r="C35" i="22"/>
  <c r="C34" i="22"/>
  <c r="B33" i="22"/>
  <c r="C33" i="22"/>
  <c r="C29" i="22"/>
  <c r="B36" i="22"/>
  <c r="D36" i="22"/>
  <c r="C39" i="22"/>
  <c r="C26" i="22"/>
  <c r="B21" i="22"/>
  <c r="C19" i="22"/>
  <c r="B20" i="22"/>
  <c r="C16" i="22"/>
  <c r="C13" i="22"/>
  <c r="C21" i="15" l="1"/>
  <c r="D21" i="15"/>
  <c r="E21" i="15"/>
  <c r="F21" i="15"/>
  <c r="G21" i="15"/>
  <c r="H21" i="15"/>
  <c r="I21" i="15"/>
  <c r="J21" i="15"/>
  <c r="K21" i="15"/>
  <c r="L21" i="15"/>
  <c r="M21" i="15"/>
  <c r="N21" i="15"/>
  <c r="B21" i="15"/>
  <c r="D10" i="22" l="1"/>
  <c r="B10" i="22"/>
  <c r="C10" i="22"/>
  <c r="C11" i="22" l="1"/>
  <c r="D11" i="22" s="1"/>
  <c r="B12" i="22" l="1"/>
  <c r="D12" i="22"/>
  <c r="C12" i="22"/>
  <c r="C40" i="22" l="1"/>
  <c r="C41" i="22"/>
  <c r="B35" i="22"/>
  <c r="B13" i="22"/>
  <c r="B41" i="22"/>
  <c r="D33" i="22"/>
  <c r="D13" i="22"/>
  <c r="D15" i="22" s="1"/>
  <c r="D39" i="22"/>
  <c r="D21" i="22"/>
  <c r="D23" i="22" s="1"/>
  <c r="B30" i="22" l="1"/>
  <c r="B29" i="22"/>
  <c r="B23" i="22"/>
  <c r="B27" i="22"/>
  <c r="B15" i="22"/>
  <c r="C18" i="22"/>
  <c r="C15" i="22"/>
</calcChain>
</file>

<file path=xl/sharedStrings.xml><?xml version="1.0" encoding="utf-8"?>
<sst xmlns="http://schemas.openxmlformats.org/spreadsheetml/2006/main" count="635" uniqueCount="302">
  <si>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</si>
  <si>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</si>
  <si>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</si>
  <si>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</si>
  <si>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</si>
  <si>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</si>
  <si>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</si>
  <si>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</si>
  <si>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</si>
  <si>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</si>
  <si>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</si>
  <si>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</si>
  <si>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</si>
  <si>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</si>
  <si>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</si>
  <si>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A 5 bis A 8</t>
  </si>
  <si>
    <t>A 9 bis A 11</t>
  </si>
  <si>
    <t xml:space="preserve">    Buchstabe a</t>
  </si>
  <si>
    <t xml:space="preserve">       Doppelbuchstabe aa</t>
  </si>
  <si>
    <t xml:space="preserve">       Doppelbuchstabe bb</t>
  </si>
  <si>
    <t xml:space="preserve">    Buchstabe b</t>
  </si>
  <si>
    <t xml:space="preserve">    Buchstabe c</t>
  </si>
  <si>
    <t>des Vorbereitungsdienstes unmittelbar eintritt</t>
  </si>
  <si>
    <t xml:space="preserve">    in den Besoldungsgruppen A 5 bis A 8 </t>
  </si>
  <si>
    <t xml:space="preserve">    in den Besoldungsgruppen A 9 bis A 12</t>
  </si>
  <si>
    <t xml:space="preserve">    in den Besoldungsgruppen A 13 bis A 16</t>
  </si>
  <si>
    <t>in den Besoldungsgruppen bis A 8</t>
  </si>
  <si>
    <t>in den Besoldungsgruppen ab A 9</t>
  </si>
  <si>
    <t>Besoldungsgruppe</t>
  </si>
  <si>
    <t>Stufe</t>
  </si>
  <si>
    <t>A 2 bis A 8</t>
  </si>
  <si>
    <t>A 13 und C 1</t>
  </si>
  <si>
    <t>A 15, C 2 und R 1</t>
  </si>
  <si>
    <t>A 16 bis B 2, C 3 und R 2</t>
  </si>
  <si>
    <t>B 3, B 4, C 4, R 3 und R 4</t>
  </si>
  <si>
    <t>B 5 bis B 7, R 5 bis R 7</t>
  </si>
  <si>
    <t>(Monatsbeträge in Euro)</t>
  </si>
  <si>
    <t>Besoldungs-gruppe</t>
  </si>
  <si>
    <t>nach § 56</t>
  </si>
  <si>
    <t>Abs. 1 Nr. 2</t>
  </si>
  <si>
    <t>B 1 bis B 11</t>
  </si>
  <si>
    <t>Besoldungs-</t>
  </si>
  <si>
    <t>gruppe</t>
  </si>
  <si>
    <t>A 16 bis B 2,</t>
  </si>
  <si>
    <t>C 3 und R 2</t>
  </si>
  <si>
    <t>B 3, B 4, C 4,</t>
  </si>
  <si>
    <t>R 3 und R 4</t>
  </si>
  <si>
    <t>B 5 bis B 7,</t>
  </si>
  <si>
    <t>R 5 bis R 7</t>
  </si>
  <si>
    <t>B 8 und höher,</t>
  </si>
  <si>
    <t>R 8 und höher</t>
  </si>
  <si>
    <t>B 3,B 4,C 4,</t>
  </si>
  <si>
    <t>A 2 bis A 16</t>
  </si>
  <si>
    <t>(Monatsbeträge in Euro je Kind)</t>
  </si>
  <si>
    <t>Grund-</t>
  </si>
  <si>
    <t>betrag</t>
  </si>
  <si>
    <t>nach Fußnote 1 zur Besoldungsgruppe A 2</t>
  </si>
  <si>
    <t>nach Fußnote 1 und 5 zur Besoldungsgruppe A 3</t>
  </si>
  <si>
    <t>nach Fußnote 2 zur Besoldungsgruppe A 3</t>
  </si>
  <si>
    <t>nach Fußnote 1 und 4 zur Besoldungsgruppe A 4</t>
  </si>
  <si>
    <t>nach Fußnote 2 zur Besoldungsgruppe A 4</t>
  </si>
  <si>
    <t>nach Fußnote 3 zur Besoldungsgruppe A 5</t>
  </si>
  <si>
    <t>nach Fußnote 4 und 6 zur Besoldungsgruppe A 5</t>
  </si>
  <si>
    <t>nach Fußnote 6 zur Besoldungsgruppe A 6</t>
  </si>
  <si>
    <t>nach Fußnote 3 und 6 zur Besoldungsgruppe A 9</t>
  </si>
  <si>
    <t>nach Fußnote 7 und 8 zur Besoldungsgruppe A 12</t>
  </si>
  <si>
    <t>nach Fußnote 7 zur Besoldungsgruppe A 13</t>
  </si>
  <si>
    <t>nach Fußnote 11,12 und 13 zur Besoldungsgruppe A 13</t>
  </si>
  <si>
    <t>nach Fußnote 5 zur Besoldungsgruppe A 14</t>
  </si>
  <si>
    <t>nach Fußnote 7 zur Besoldungsgruppe A 15</t>
  </si>
  <si>
    <t>nach Fußnote 1 und 2 zur Besoldungsgruppe R 1</t>
  </si>
  <si>
    <t>nach Fußnote 3 bis 7 und 10 zur Besoldungsgruppe R 2</t>
  </si>
  <si>
    <t>nach Fußnote 3 zur Besoldungsgruppe R 3</t>
  </si>
  <si>
    <t>nach § 4 Abs. 3 Nr. 1 der Mehrarbeitsvergütungsverordnung</t>
  </si>
  <si>
    <t>nach § 4 Abs. 3 Nr. 2 der Mehrarbeitsvergütungsverordnung</t>
  </si>
  <si>
    <t>nach § 4 Abs. 3 Nr. 3 der Mehrarbeitsvergütungsverordnung</t>
  </si>
  <si>
    <t>nach § 4 Abs. 3 Nr. 5 der Mehrarbeitsvergütungsverordnung</t>
  </si>
  <si>
    <t>nach § 4 Abs. 3 Nr. 4 der Mehrarbeitsvergütungsverordnung</t>
  </si>
  <si>
    <t xml:space="preserve"> Grundgehaltssätze </t>
  </si>
  <si>
    <t>(Monatsbeträge in Euro )</t>
  </si>
  <si>
    <t>Zulagen</t>
  </si>
  <si>
    <t>Anrechnungsbetrag nach § 4 Satz 2</t>
  </si>
  <si>
    <t>Künftig wegfallende Ämter</t>
  </si>
  <si>
    <t>nach Fußnote 2 zur Besoldungsgruppe A 12</t>
  </si>
  <si>
    <t>nach Fußnote 1 zur Besoldungsgruppe A 13</t>
  </si>
  <si>
    <t>nach Fußnote 2 zur Besoldungsgruppe A 13</t>
  </si>
  <si>
    <t>nach Fußnote 3 zur Besoldungsgruppe A 13</t>
  </si>
  <si>
    <t>nach Fußnote 5 zur Besoldungsgruppe A 13</t>
  </si>
  <si>
    <t>nach Fußnote 1 zur Besoldungsgruppe A 14</t>
  </si>
  <si>
    <t>nach Fußnote 2 zur Besoldungsgruppe A 14 (Amtszulage)</t>
  </si>
  <si>
    <t>nach Fußnote 4 zur Besoldungsgruppe A 14 (Amtszulage)</t>
  </si>
  <si>
    <t>nach Fußnote 7 zur Besoldungsgruppe A 14</t>
  </si>
  <si>
    <t>nach Fußnote 1 zur Besoldungsgruppe A 15 (Amtszulage)</t>
  </si>
  <si>
    <t>nach Fußnote 3 zur Besoldungsgruppe A 15 (Amtszulage)</t>
  </si>
  <si>
    <t xml:space="preserve">nach Fußnote 9 zur Besoldungsgruppe A 15 (Amtszulage) </t>
  </si>
  <si>
    <t>Stufe 2</t>
  </si>
  <si>
    <t xml:space="preserve">Stufe 1 </t>
  </si>
  <si>
    <t>Bei mehr als einem Kind erhöht sich der Familienzuschlag für das zweite zu berücksichtigende</t>
  </si>
  <si>
    <t xml:space="preserve">Der Familienzuschlag der Stufe 2 erhöht sich für das erste zu berücksichtigende Kind in den </t>
  </si>
  <si>
    <t>Soweit dadurch im Einzelfall die Besoldung hinter derjenigen aus einer niedrigeren Besoldungsgruppe</t>
  </si>
  <si>
    <t xml:space="preserve">übrige Besoldungsgruppen </t>
  </si>
  <si>
    <t>Besoldungsgruppen A 2 bis A 8</t>
  </si>
  <si>
    <t>zurückbleibt, wird der Unterschiedsbetrag zusätzlich gewährt.</t>
  </si>
  <si>
    <t>Besold. Gruppe</t>
  </si>
  <si>
    <t>Eingangsamt, in das die Anwärterin/der Anwärter nach Abschluss</t>
  </si>
  <si>
    <t>nach § 4 Abs. 1 der Mehrarbeitsvergütungsverordnung</t>
  </si>
  <si>
    <t>A 3 bis A 4</t>
  </si>
  <si>
    <t>nach Fußnote 3 zur Besoldungsgruppe A 2</t>
  </si>
  <si>
    <t xml:space="preserve">    in den Besoldungsgruppen A 3 bis A 4</t>
  </si>
  <si>
    <t>nach Fußnote 10 zur Besoldungsgruppe A 15 (Amtszulage)</t>
  </si>
  <si>
    <t>Stufe des Auslandszuschlages (nach § 56 Abs. 1 Nr. 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</si>
  <si>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</si>
  <si>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</si>
  <si>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</si>
  <si>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</si>
  <si>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</si>
  <si>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</si>
  <si>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</si>
  <si>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</si>
  <si>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</si>
  <si>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</si>
  <si>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</si>
  <si>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</si>
  <si>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nach § 4 Abs. 1 Nr. 1 der Erschwerniszulagenverordnung</t>
  </si>
  <si>
    <t>nach § 17 der Erschwerniszulagenverordnung</t>
  </si>
  <si>
    <t>1.  Amtszulagen, soweit sie im Landesbereich gewährt werden (Monatsbeträge in Euro)</t>
  </si>
  <si>
    <t>2. Stellenzulagen (Monatsbeträge in Euro)</t>
  </si>
  <si>
    <t>3. Vergütungen nach der Mehrarbeitsvergütungsverordnung (Beträge je Stunde in Euro)</t>
  </si>
  <si>
    <t>4. Beträge nach der Erschwerniszulagenverordnung (Beträge je Stunde in Euro)</t>
  </si>
  <si>
    <t>nach Fußnote 6 zur Besoldungsgruppe A 13 (Amtszulage)</t>
  </si>
  <si>
    <t>nach Fußnote 7 zur Besoldungsgruppe A 13 (Amtszulage)</t>
  </si>
  <si>
    <t>nach Fußnote 8 zur Besoldungsgruppe A 14 (Amtszulage)</t>
  </si>
  <si>
    <t xml:space="preserve"> </t>
  </si>
  <si>
    <t>nach Fußnote 1 zur Besoldungsgruppe A 7</t>
  </si>
  <si>
    <t xml:space="preserve">BesGr. 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</si>
  <si>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</si>
  <si>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</si>
  <si>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</si>
  <si>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</si>
  <si>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</si>
  <si>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</si>
  <si>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</si>
  <si>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</si>
  <si>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</si>
  <si>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</si>
  <si>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</si>
  <si>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BesGr.</t>
  </si>
  <si>
    <t>R 1</t>
  </si>
  <si>
    <t>R 2</t>
  </si>
  <si>
    <t>R 3</t>
  </si>
  <si>
    <t>R 4</t>
  </si>
  <si>
    <t>R 5</t>
  </si>
  <si>
    <t>R 6</t>
  </si>
  <si>
    <t>R 7</t>
  </si>
  <si>
    <t>R 8</t>
  </si>
  <si>
    <t>W 1</t>
  </si>
  <si>
    <t>W 2</t>
  </si>
  <si>
    <t>W 3</t>
  </si>
  <si>
    <t>Erfahrungsstufe</t>
  </si>
  <si>
    <t xml:space="preserve"> Grundgehaltssätze - auslaufend -  </t>
  </si>
  <si>
    <t>13</t>
  </si>
  <si>
    <t>14</t>
  </si>
  <si>
    <t>15</t>
  </si>
  <si>
    <t>C 1</t>
  </si>
  <si>
    <t>C 2</t>
  </si>
  <si>
    <t>C 3</t>
  </si>
  <si>
    <t>C 4</t>
  </si>
  <si>
    <t xml:space="preserve">H 1 </t>
  </si>
  <si>
    <t>H 2</t>
  </si>
  <si>
    <t>H 3</t>
  </si>
  <si>
    <t>H 4</t>
  </si>
  <si>
    <t>H 5</t>
  </si>
  <si>
    <t>Euro</t>
  </si>
  <si>
    <t>BesGr./Stufe</t>
  </si>
  <si>
    <t>(§ 40 Abs. 2 ÜBesG NRW)</t>
  </si>
  <si>
    <t>(§ 40 Abs. 1 ÜBesG NRW)</t>
  </si>
  <si>
    <t>A 13 mit Zulage nach Vorbemerkung Nr. 27 BesO A und B (ÜBesG NRW)</t>
  </si>
  <si>
    <t>2 - Jahres - Rhythmus</t>
  </si>
  <si>
    <t xml:space="preserve">Nach früherem Bundesrecht (jetzt ÜBesG NRW) geregelte Zulagen und Vergütungen, </t>
  </si>
  <si>
    <t>nach Vorbemerkung Nr. 2 b der übergeleiteten früheren Bundesbesoldungsordnung C</t>
  </si>
  <si>
    <t>Nach früherem Bundesrecht (jetzt ÜBesG NRW) geregelte Zulagen und Vergütungen,</t>
  </si>
  <si>
    <t>Übergeleitete Bundesbesoldungsordnungen A und B</t>
  </si>
  <si>
    <t>|</t>
  </si>
  <si>
    <t xml:space="preserve">    3 - Jahres - Rhythmus</t>
  </si>
  <si>
    <t>4 - Jahres - Rhythmus</t>
  </si>
  <si>
    <t>Nummer 2 Abs. 2</t>
  </si>
  <si>
    <t>Nummer 6 Abs. 1</t>
  </si>
  <si>
    <t xml:space="preserve"> Buchstabe b</t>
  </si>
  <si>
    <t xml:space="preserve"> Buchstabe c</t>
  </si>
  <si>
    <t>Nummer 6a</t>
  </si>
  <si>
    <t>Nummer 8</t>
  </si>
  <si>
    <t xml:space="preserve"> Die Zulage beträgt in den Besoldungsgruppen</t>
  </si>
  <si>
    <t xml:space="preserve">  A 6 bis A 9</t>
  </si>
  <si>
    <t xml:space="preserve">  A 10 und höher</t>
  </si>
  <si>
    <t xml:space="preserve">Nummer 9 oder Nummer 10 Abs. 1 </t>
  </si>
  <si>
    <t xml:space="preserve"> Die Zulage beträgt nach einer Dienstzeit </t>
  </si>
  <si>
    <t xml:space="preserve">  von einem Jahr</t>
  </si>
  <si>
    <t xml:space="preserve">  von zwei Jahren</t>
  </si>
  <si>
    <t>Nummer 12</t>
  </si>
  <si>
    <t>Nummer 25</t>
  </si>
  <si>
    <t>Nummer 26 Abs. 1</t>
  </si>
  <si>
    <t xml:space="preserve"> Die Zulage beträgt</t>
  </si>
  <si>
    <t xml:space="preserve">  im mittleren Dienst</t>
  </si>
  <si>
    <t xml:space="preserve">  im gehobenen Dienst</t>
  </si>
  <si>
    <t>Vorbemerkungen</t>
  </si>
  <si>
    <t>Anwärtergrundbetrag</t>
  </si>
  <si>
    <t>nach Vorbemerkung Nr. 27 Abs. 1 BesO A und B (ÜBesG NRW)</t>
  </si>
  <si>
    <t>Auslandszuschlag (§ 55 Abs. 2 ÜBesG NRW)</t>
  </si>
  <si>
    <t>Auslandszuschlag (§ 55 Abs. 3 ÜBesG NRW)</t>
  </si>
  <si>
    <t>Auslandszuschlag (§ 55 Abs. 4 Satz 1 ÜBesG NRW)</t>
  </si>
  <si>
    <t xml:space="preserve">Auslandszuschlag (§ 55 Abs. 4 Satz 2 1. Halbsatz ÜBesG NRW)              Unterkunft und Verpflegung </t>
  </si>
  <si>
    <t xml:space="preserve">Auslandszuschlag (§ 55 Abs. 4 Satz 2 2. Halbsatz ÜBesG NRW)                             Unterkunft und Verpflegung </t>
  </si>
  <si>
    <t>Auslandskinderzuschlag (§ 56 ÜBesG NRW)</t>
  </si>
  <si>
    <t>Familienzuschlag</t>
  </si>
  <si>
    <t xml:space="preserve">nach Vorbemerkung Nr. 21 BesO A und B (ÜBesG NRW)                      </t>
  </si>
  <si>
    <t>nach Fußnote 8 zur Besoldungsgruppe A 13 (Amtszulage)</t>
  </si>
  <si>
    <t>nach Fußnote 11 zur Besoldungsgruppe A 14 (Amtszulage)</t>
  </si>
  <si>
    <t>nach Fußnote 11 zur Besoldungsgruppe A 15 (Amtszulage)</t>
  </si>
  <si>
    <t>B 8, R 8 und höher</t>
  </si>
  <si>
    <t>Mindestversorgungsbezüge, Mindesthöchstgrenzen</t>
  </si>
  <si>
    <t>Personenkreis</t>
  </si>
  <si>
    <t>Stufe des Familienzuschlags</t>
  </si>
  <si>
    <r>
      <t xml:space="preserve">-- </t>
    </r>
    <r>
      <rPr>
        <vertAlign val="superscript"/>
        <sz val="9"/>
        <rFont val="Arial"/>
        <family val="2"/>
      </rPr>
      <t>4)</t>
    </r>
  </si>
  <si>
    <t>½</t>
  </si>
  <si>
    <t>Grundgehalt  (Endstufe A 4)</t>
  </si>
  <si>
    <t xml:space="preserve">Ruhegehaltfähige Dienstbezüge </t>
  </si>
  <si>
    <t>Mindestwitwengeld (60 % von MR)</t>
  </si>
  <si>
    <r>
      <t>Mindestunfallwitwengeld (60 % von MUR)</t>
    </r>
    <r>
      <rPr>
        <vertAlign val="superscript"/>
        <sz val="9"/>
        <rFont val="Arial"/>
        <family val="2"/>
      </rPr>
      <t>1)</t>
    </r>
  </si>
  <si>
    <t>Ruhestandsbeamter (150 % von RD)</t>
  </si>
  <si>
    <t>Witwe (150 % von RD)</t>
  </si>
  <si>
    <r>
      <t>Mindesthöchstgrenzen</t>
    </r>
    <r>
      <rPr>
        <sz val="9"/>
        <rFont val="Arial"/>
        <family val="2"/>
      </rPr>
      <t xml:space="preserve"> - BeamtVG F. bis 31.12.1998 </t>
    </r>
  </si>
  <si>
    <r>
      <t xml:space="preserve">(§ 53 Abs. 2 Nr. 1, 2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) </t>
    </r>
  </si>
  <si>
    <t>Ruhestandsbeamter (125 % von RD)</t>
  </si>
  <si>
    <t>Witwe (125 % von RD)</t>
  </si>
  <si>
    <t>Waise (40 % vom Betrag des Ruhestandsbeamten)</t>
  </si>
  <si>
    <t>Erläuterung:</t>
  </si>
  <si>
    <t>Anmerkungen:</t>
  </si>
  <si>
    <r>
      <t xml:space="preserve"> die in NRW gewährt werden und </t>
    </r>
    <r>
      <rPr>
        <b/>
        <u/>
        <sz val="11"/>
        <rFont val="Arial"/>
        <family val="2"/>
      </rPr>
      <t>nicht</t>
    </r>
    <r>
      <rPr>
        <b/>
        <sz val="11"/>
        <rFont val="Arial"/>
        <family val="2"/>
      </rPr>
      <t xml:space="preserve"> an linearen Erhöhungen teilnehmen </t>
    </r>
  </si>
  <si>
    <t>Anrechnungsbetrag und Beträge der Zulagen nach Anlage 2 zum Landesbesoldungsgesetz,</t>
  </si>
  <si>
    <t>die an Besoldungserhöhungen teilnehmen</t>
  </si>
  <si>
    <t>§ 40 Abs. 4 ÜBesG NRW</t>
  </si>
  <si>
    <t>Mindestruhegehalt (§ 14 Abs. 4 Satz 2 LBeamtVG NRW; 65 % von RD)</t>
  </si>
  <si>
    <t>Erhöhung (§ 14 Abs. 4 Satz 3 LBeamtVG NRW)</t>
  </si>
  <si>
    <t>§ 40 Abs. 1 ÜBesG NRW; Art. 1 § 2 Abs. 2, 3 HStruktG</t>
  </si>
  <si>
    <r>
      <t xml:space="preserve">Mindestversorgung der Witwe </t>
    </r>
    <r>
      <rPr>
        <sz val="9"/>
        <rFont val="Arial"/>
        <family val="2"/>
      </rPr>
      <t>(§ 20 Abs. 1 i. V. m. 
§ 14 Abs. 4 Satz 2, 3 LBeamtVG NRW)</t>
    </r>
  </si>
  <si>
    <r>
      <t xml:space="preserve">Mindestversorgung des Ruhestandsbeamten </t>
    </r>
    <r>
      <rPr>
        <sz val="9"/>
        <rFont val="Arial"/>
        <family val="2"/>
      </rPr>
      <t>(§ 14 Abs. 4 Satz 2, 3 LBeamtVG NRW)</t>
    </r>
  </si>
  <si>
    <r>
      <t>Mindestvollwaisengeld</t>
    </r>
    <r>
      <rPr>
        <sz val="9"/>
        <rFont val="Arial"/>
        <family val="2"/>
      </rPr>
      <t xml:space="preserve"> (§ 24 Abs. 1 i. V. m. § 14 
Abs. 4 Satz 2 LBeamtVG NRW; 20 % von MR)</t>
    </r>
    <r>
      <rPr>
        <vertAlign val="superscript"/>
        <sz val="9"/>
        <rFont val="Arial"/>
        <family val="2"/>
      </rPr>
      <t>1)</t>
    </r>
  </si>
  <si>
    <r>
      <t>Mindesthalbwaisengeld</t>
    </r>
    <r>
      <rPr>
        <sz val="9"/>
        <rFont val="Arial"/>
        <family val="2"/>
      </rPr>
      <t xml:space="preserve"> (§ 24 Abs. 1 i. V. m. § 14 
Abs. 4 Satz 2 LBeamtVG NRW;12 % von MR)</t>
    </r>
    <r>
      <rPr>
        <vertAlign val="superscript"/>
        <sz val="9"/>
        <rFont val="Arial"/>
        <family val="2"/>
      </rPr>
      <t>1)</t>
    </r>
  </si>
  <si>
    <r>
      <t>Mindestunfallruhegehalt</t>
    </r>
    <r>
      <rPr>
        <sz val="9"/>
        <rFont val="Arial"/>
        <family val="2"/>
      </rPr>
      <t xml:space="preserve"> (§ 36 Abs. 3 Satz 3 Halbs. 1 LBeamtVG NRW; 75 % von RD)</t>
    </r>
  </si>
  <si>
    <r>
      <t xml:space="preserve">Mindestunfallversorgung des Ruhestandsbeamten 
</t>
    </r>
    <r>
      <rPr>
        <sz val="9"/>
        <rFont val="Arial"/>
        <family val="2"/>
      </rPr>
      <t>(§ 36 Abs. 3 Satz 3 LBeamtVG NRW)</t>
    </r>
  </si>
  <si>
    <r>
      <t xml:space="preserve">Mindestunfallversorgung der Witwe </t>
    </r>
    <r>
      <rPr>
        <sz val="9"/>
        <rFont val="Arial"/>
        <family val="2"/>
      </rPr>
      <t>(§ 39 Abs. 1
Nr. 1 i. V. m. § 36 Abs. 3 Satz 3 LBeamtVG NRW)</t>
    </r>
  </si>
  <si>
    <r>
      <t>Mindestunfallwaisengeld</t>
    </r>
    <r>
      <rPr>
        <sz val="9"/>
        <rFont val="Arial"/>
        <family val="2"/>
      </rPr>
      <t xml:space="preserve"> (§ 39 Abs. 1 Nr. 2 i. V. m. 
§ 36 Abs. 3 Satz 3 LBeamtVG NRW; 30 % von MUR)</t>
    </r>
    <r>
      <rPr>
        <vertAlign val="superscript"/>
        <sz val="9"/>
        <rFont val="Arial"/>
        <family val="2"/>
      </rPr>
      <t>1)2)</t>
    </r>
  </si>
  <si>
    <r>
      <t>Mindesthalbwaisengeld</t>
    </r>
    <r>
      <rPr>
        <sz val="9"/>
        <rFont val="Arial"/>
        <family val="2"/>
      </rPr>
      <t xml:space="preserve"> (§ 39 Abs. 2 LBeamtVG NRW; 12 % von MUR)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</t>
    </r>
  </si>
  <si>
    <r>
      <t>Mindestvollwaisengeld</t>
    </r>
    <r>
      <rPr>
        <sz val="9"/>
        <rFont val="Arial"/>
        <family val="2"/>
      </rPr>
      <t xml:space="preserve">  (§ 39 Abs. 2 LBeamtVG NRW; 
20 % von MUR)</t>
    </r>
    <r>
      <rPr>
        <vertAlign val="superscript"/>
        <sz val="9"/>
        <rFont val="Arial"/>
        <family val="2"/>
      </rPr>
      <t>1)</t>
    </r>
  </si>
  <si>
    <r>
      <t>Unterhaltsbeitrag</t>
    </r>
    <r>
      <rPr>
        <sz val="9"/>
        <rFont val="Arial"/>
        <family val="2"/>
      </rPr>
      <t xml:space="preserve"> (§ 40 LBeamtVG NRW; 40 % von MUR+E)</t>
    </r>
  </si>
  <si>
    <t>Mindesthöchstgrenzen</t>
  </si>
  <si>
    <t>MR = Mindestruhegehalt
MUR = Mindestunfallruhegehalt 
RD = Ruhegehaltfähige Dienstbezüge
E = Erhöhung (§ 14 Abs. 4 Satz 3 LBeamtVG NRW)</t>
  </si>
  <si>
    <t>(§ 53 Abs. 2 Nr. 1, 2 LBeamtVG NRW)</t>
  </si>
  <si>
    <t>Ruhestandsbeamter (§ 53 Abs. 2 Nr. 3 LBeamtVG NRW)</t>
  </si>
  <si>
    <r>
      <t>3)</t>
    </r>
    <r>
      <rPr>
        <sz val="9"/>
        <rFont val="Arial"/>
        <family val="2"/>
      </rPr>
      <t xml:space="preserve"> vgl. § 53 Abs. 9 LBeamtVG NRW</t>
    </r>
  </si>
  <si>
    <r>
      <t>2)</t>
    </r>
    <r>
      <rPr>
        <sz val="9"/>
        <rFont val="Arial"/>
        <family val="2"/>
      </rPr>
      <t xml:space="preserve"> Waisengeld gem. § 39 Abs. 1 Nr. 2 LBeamtVG NRW
    in Höhe von 30 v.H. des Unfallruhegehalts kommt bei
    Kriegsunfallversorgung nicht in Betracht.</t>
    </r>
  </si>
  <si>
    <r>
      <t>4)</t>
    </r>
    <r>
      <rPr>
        <sz val="9"/>
        <rFont val="Arial"/>
        <family val="2"/>
      </rPr>
      <t xml:space="preserve"> Ledige und Geschiedene, die die Voraussetzungen
   des § 40 Abs. 1 Nr. 3 und 4 ÜBesG NRW und des 
   Art. 1 § 2 Abs. 2 und 3 HStruktG erfüllen, erhalten den
   Familienzuschlag der Stufe 1.</t>
    </r>
  </si>
  <si>
    <t>Zu den Mindestversorgungsbezügen treten ggf. noch Unterschiedsbeträge nach § 50 Abs. 1 LBeamtVG NRW. Entsprechendes gilt für die Mindesthöchstgrenzen der Ruhestandsbeamten und Witwen. 
Zum Mindestvollwaisengeld tritt ggf. zusätzlich der Ausgleichsbetrag nach § 50 Abs. 3 LBeamtVG NRW. 
Bei den Mindesthöchstgrenzen für Waisen ist ein zustehender Unterschiedsbetrag (§ 50 Abs. 1 LBeamtVG NRW) in die Anteilsberechnung (40 %) einzubeziehen.</t>
  </si>
  <si>
    <t>Erhöhungsbetrag für die Besoldungsgruppen A 2 bis A 5:</t>
  </si>
  <si>
    <t>(Auszug aus Anlage IX zum ÜBesG NRW)</t>
  </si>
  <si>
    <t>nach Fußnote 3 zur Besoldungsgruppe A 16 (Amtszulage)</t>
  </si>
  <si>
    <t>Auslandszuschlag (§ 55 Abs. 5 ÜBesG NRW - Anlage VI g)</t>
  </si>
  <si>
    <t>Auslandszuschlag (§ 55 Abs. 5 ÜBesG NRW - Anlage VI f)</t>
  </si>
  <si>
    <t>Auslandszuschlag (§ 55 Abs. 5 ÜBesG NRW - Anlage VI h)</t>
  </si>
  <si>
    <r>
      <t xml:space="preserve"> die im Land gewährt werden und an linearen Erhöhungen </t>
    </r>
    <r>
      <rPr>
        <b/>
        <u/>
        <sz val="11"/>
        <rFont val="Arial"/>
        <family val="2"/>
      </rPr>
      <t>teilnehmen</t>
    </r>
  </si>
  <si>
    <t>Anlage 1</t>
  </si>
  <si>
    <t>noch Anlage 1</t>
  </si>
  <si>
    <t>Anlage 1a</t>
  </si>
  <si>
    <t>Anlage 2</t>
  </si>
  <si>
    <t>Anlage 3</t>
  </si>
  <si>
    <t>Anlage 4</t>
  </si>
  <si>
    <t>Anlage 4a</t>
  </si>
  <si>
    <t>Anlage 4b</t>
  </si>
  <si>
    <t>Anlage 5</t>
  </si>
  <si>
    <t>Anlage 6</t>
  </si>
  <si>
    <t>Anlage 7</t>
  </si>
  <si>
    <t>Anlage 8</t>
  </si>
  <si>
    <t>Anlage 9</t>
  </si>
  <si>
    <t>Anlage 10</t>
  </si>
  <si>
    <t>Anlage 11</t>
  </si>
  <si>
    <t>Anlage 12</t>
  </si>
  <si>
    <t>Anlage 13</t>
  </si>
  <si>
    <t>Anlage 14</t>
  </si>
  <si>
    <t>Besoldungsordnung A (gültig seit 01.06.2015)</t>
  </si>
  <si>
    <t>Besoldungsordnung B (gültig seit 01.06.2015)</t>
  </si>
  <si>
    <t>Besoldungsordnung R (gültig seit 01.06.2015)</t>
  </si>
  <si>
    <t>Besoldungsordnung W (gültig seit 01.06.2015)</t>
  </si>
  <si>
    <t xml:space="preserve">Besoldungsordnung C (gültig seit 01.06.2015) </t>
  </si>
  <si>
    <t>Besoldungsordnung H (gültig seit 01.06.2015)</t>
  </si>
  <si>
    <t>Kind um 107,57 Euro, für das dritte und jedes weitere zu berücksichtigende Kind um 335,19 Euro.</t>
  </si>
  <si>
    <t>Besoldungsgruppen A 2 bis A 5 um 6,11 Euro, ab Stufe 3 für jedes weitere zu berücksichtigende Kind</t>
  </si>
  <si>
    <t>in den Besoldungsgruppen A 2 und A 3 um 30,54 Euro,</t>
  </si>
  <si>
    <t>in der Besoldungsgruppe A 4 um 24,43 Euro,</t>
  </si>
  <si>
    <t>in der Besoldungsgruppe A 5 um 18,33 Euro.</t>
  </si>
  <si>
    <t>Gültig ab 01.06.2015</t>
  </si>
  <si>
    <t>Der Unterschiedsbetrag nach § 50 Abs. 1 LBeamtVG NRW beträgt für das erste und zweite zu berücksichtigende Kind jeweils 107,57 €, für das dritte und jedes weitere zu berücksichtigende Kind jeweils 335,19 €; hinzu kommt für das erste zu berücksichtigende Kind ein Erhöhungsbetrag von 6,11 € und für jedes weitere zu berücksichtigende Kind ein Erhöhungsbetrag von 24,43 €.</t>
  </si>
  <si>
    <r>
      <t>1)</t>
    </r>
    <r>
      <rPr>
        <sz val="7"/>
        <rFont val="Times New Roman"/>
        <family val="1"/>
      </rPr>
      <t>  </t>
    </r>
    <r>
      <rPr>
        <sz val="9"/>
        <rFont val="Arial"/>
        <family val="2"/>
      </rPr>
      <t>Die §§ 25, 42 LBeamtVG NRW sind zu beachten. Der
    Erhöhungsbetrag nach § 14 Abs. 4 Satz 3 LBeamtVG
    NRW und die Unterschiedsbeträge nach § 50 Abs. 1
    LBeamtVG NRW (einschl. des Erhöhungsbetrags - 
    Satz 2 unterhalb der Tabelle in der Anlage 2 des 
    Erlasses des Finanzministeriums vom 09.06.2015)
    sowie der Ausgleichsbetrag nach § 50 Abs. 3
    LBeamtVG NRW bleiben bei der anteiligen Kürzung
    außer Betracht.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</si>
</sst>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3.5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4" fontId="0" fillId="0" borderId="0" xfId="0" applyNumberFormat="1"/>
    <xf numFmtId="0" fontId="0" fillId="0" borderId="1" xfId="0" applyBorder="1"/>
    <xf numFmtId="2" fontId="0" fillId="0" borderId="0" xfId="0" applyNumberFormat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2" fontId="0" fillId="0" borderId="0" xfId="0" applyNumberFormat="1" applyBorder="1"/>
    <xf numFmtId="0" fontId="0" fillId="0" borderId="0" xfId="0" applyAlignment="1">
      <alignment horizontal="center"/>
    </xf>
    <xf numFmtId="2" fontId="0" fillId="0" borderId="1" xfId="0" applyNumberFormat="1" applyBorder="1"/>
    <xf numFmtId="164" fontId="0" fillId="0" borderId="0" xfId="0" applyNumberForma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/>
    <xf numFmtId="0" fontId="5" fillId="0" borderId="0" xfId="0" applyFont="1" applyAlignment="1"/>
    <xf numFmtId="0" fontId="5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2" fillId="0" borderId="11" xfId="0" applyFont="1" applyBorder="1" applyAlignment="1">
      <alignment horizontal="left"/>
    </xf>
    <xf numFmtId="0" fontId="0" fillId="0" borderId="13" xfId="0" applyBorder="1" applyAlignment="1">
      <alignment horizontal="center" vertical="top" wrapText="1"/>
    </xf>
    <xf numFmtId="0" fontId="2" fillId="0" borderId="7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center"/>
    </xf>
    <xf numFmtId="0" fontId="0" fillId="0" borderId="8" xfId="0" applyBorder="1"/>
    <xf numFmtId="2" fontId="0" fillId="0" borderId="2" xfId="0" applyNumberFormat="1" applyBorder="1"/>
    <xf numFmtId="0" fontId="2" fillId="0" borderId="11" xfId="0" applyFont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0" fillId="0" borderId="14" xfId="0" applyNumberFormat="1" applyBorder="1"/>
    <xf numFmtId="0" fontId="2" fillId="0" borderId="7" xfId="0" applyFont="1" applyBorder="1" applyAlignment="1">
      <alignment wrapText="1"/>
    </xf>
    <xf numFmtId="0" fontId="2" fillId="0" borderId="14" xfId="0" applyFont="1" applyBorder="1" applyAlignment="1">
      <alignment wrapText="1"/>
    </xf>
    <xf numFmtId="2" fontId="0" fillId="0" borderId="13" xfId="0" applyNumberFormat="1" applyBorder="1"/>
    <xf numFmtId="0" fontId="0" fillId="0" borderId="13" xfId="0" applyBorder="1"/>
    <xf numFmtId="2" fontId="0" fillId="0" borderId="8" xfId="0" applyNumberFormat="1" applyBorder="1"/>
    <xf numFmtId="2" fontId="0" fillId="0" borderId="15" xfId="0" applyNumberFormat="1" applyBorder="1"/>
    <xf numFmtId="2" fontId="0" fillId="0" borderId="7" xfId="0" applyNumberFormat="1" applyBorder="1"/>
    <xf numFmtId="2" fontId="4" fillId="0" borderId="1" xfId="0" quotePrefix="1" applyNumberFormat="1" applyFont="1" applyBorder="1"/>
    <xf numFmtId="2" fontId="4" fillId="0" borderId="2" xfId="0" quotePrefix="1" applyNumberFormat="1" applyFont="1" applyBorder="1"/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1" xfId="0" applyFont="1" applyBorder="1"/>
    <xf numFmtId="0" fontId="0" fillId="0" borderId="15" xfId="0" applyBorder="1"/>
    <xf numFmtId="0" fontId="0" fillId="0" borderId="2" xfId="0" applyBorder="1"/>
    <xf numFmtId="4" fontId="0" fillId="0" borderId="0" xfId="0" applyNumberFormat="1" applyBorder="1"/>
    <xf numFmtId="0" fontId="0" fillId="0" borderId="7" xfId="0" applyBorder="1"/>
    <xf numFmtId="0" fontId="0" fillId="0" borderId="3" xfId="0" applyBorder="1"/>
    <xf numFmtId="4" fontId="0" fillId="0" borderId="15" xfId="0" applyNumberFormat="1" applyBorder="1"/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2" fontId="0" fillId="0" borderId="15" xfId="0" applyNumberFormat="1" applyFill="1" applyBorder="1"/>
    <xf numFmtId="2" fontId="0" fillId="0" borderId="13" xfId="0" applyNumberFormat="1" applyFill="1" applyBorder="1"/>
    <xf numFmtId="0" fontId="0" fillId="0" borderId="8" xfId="0" applyFill="1" applyBorder="1"/>
    <xf numFmtId="4" fontId="0" fillId="0" borderId="8" xfId="0" applyNumberFormat="1" applyFill="1" applyBorder="1"/>
    <xf numFmtId="2" fontId="0" fillId="0" borderId="1" xfId="0" applyNumberForma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0" xfId="0" applyFont="1" applyAlignment="1"/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0" xfId="0" applyFont="1" applyFill="1" applyBorder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/>
    <xf numFmtId="0" fontId="2" fillId="0" borderId="1" xfId="0" applyFont="1" applyBorder="1" applyAlignment="1"/>
    <xf numFmtId="0" fontId="4" fillId="0" borderId="8" xfId="0" applyFont="1" applyBorder="1" applyAlignment="1"/>
    <xf numFmtId="0" fontId="4" fillId="0" borderId="3" xfId="0" applyFont="1" applyBorder="1" applyAlignment="1"/>
    <xf numFmtId="0" fontId="4" fillId="0" borderId="15" xfId="0" applyFont="1" applyBorder="1" applyAlignment="1"/>
    <xf numFmtId="0" fontId="4" fillId="0" borderId="15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/>
    <xf numFmtId="0" fontId="6" fillId="0" borderId="0" xfId="0" applyFont="1" applyBorder="1" applyAlignment="1">
      <alignment horizontal="left"/>
    </xf>
    <xf numFmtId="0" fontId="12" fillId="0" borderId="28" xfId="0" applyFont="1" applyBorder="1" applyAlignment="1">
      <alignment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30" xfId="0" applyFont="1" applyBorder="1" applyAlignment="1">
      <alignment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32" xfId="0" applyFont="1" applyBorder="1" applyAlignment="1">
      <alignment vertical="top" wrapText="1"/>
    </xf>
    <xf numFmtId="2" fontId="12" fillId="0" borderId="33" xfId="0" applyNumberFormat="1" applyFont="1" applyBorder="1" applyAlignment="1">
      <alignment horizontal="right" vertical="top" wrapText="1"/>
    </xf>
    <xf numFmtId="2" fontId="12" fillId="0" borderId="31" xfId="0" applyNumberFormat="1" applyFont="1" applyBorder="1" applyAlignment="1">
      <alignment horizontal="right" vertical="top" wrapText="1"/>
    </xf>
    <xf numFmtId="0" fontId="14" fillId="0" borderId="30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29" xfId="0" applyFon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6" fillId="0" borderId="0" xfId="0" applyFont="1" applyAlignment="1">
      <alignment horizontal="left"/>
    </xf>
    <xf numFmtId="2" fontId="0" fillId="0" borderId="1" xfId="0" quotePrefix="1" applyNumberFormat="1" applyBorder="1"/>
    <xf numFmtId="2" fontId="4" fillId="0" borderId="1" xfId="0" applyNumberFormat="1" applyFont="1" applyFill="1" applyBorder="1"/>
    <xf numFmtId="2" fontId="0" fillId="0" borderId="1" xfId="0" applyNumberFormat="1" applyFill="1" applyBorder="1"/>
    <xf numFmtId="0" fontId="0" fillId="0" borderId="0" xfId="0" applyFill="1"/>
    <xf numFmtId="2" fontId="0" fillId="0" borderId="1" xfId="0" applyNumberForma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0" fontId="0" fillId="0" borderId="0" xfId="0" applyFill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6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9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/>
    <xf numFmtId="0" fontId="0" fillId="0" borderId="3" xfId="0" applyBorder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2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0" fillId="0" borderId="0" xfId="0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mj.bund.d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juris.de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mj.bund.d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juris.de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571500</xdr:colOff>
      <xdr:row>1</xdr:row>
      <xdr:rowOff>0</xdr:rowOff>
    </xdr:to>
    <xdr:pic>
      <xdr:nvPicPr>
        <xdr:cNvPr id="1025" name="Picture 1" descr="Logo juris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</xdr:row>
      <xdr:rowOff>0</xdr:rowOff>
    </xdr:from>
    <xdr:to>
      <xdr:col>1</xdr:col>
      <xdr:colOff>342900</xdr:colOff>
      <xdr:row>1</xdr:row>
      <xdr:rowOff>0</xdr:rowOff>
    </xdr:to>
    <xdr:pic>
      <xdr:nvPicPr>
        <xdr:cNvPr id="1026" name="Picture 2" descr="Logo Bundesministerium der Justiz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3906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571500</xdr:colOff>
      <xdr:row>1</xdr:row>
      <xdr:rowOff>0</xdr:rowOff>
    </xdr:to>
    <xdr:pic>
      <xdr:nvPicPr>
        <xdr:cNvPr id="2049" name="Picture 1" descr="Logo juris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1390650</xdr:colOff>
      <xdr:row>1</xdr:row>
      <xdr:rowOff>0</xdr:rowOff>
    </xdr:to>
    <xdr:pic>
      <xdr:nvPicPr>
        <xdr:cNvPr id="2050" name="Picture 2" descr="Logo Bundesministerium der Justiz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571500</xdr:colOff>
      <xdr:row>1</xdr:row>
      <xdr:rowOff>0</xdr:rowOff>
    </xdr:to>
    <xdr:pic>
      <xdr:nvPicPr>
        <xdr:cNvPr id="2052" name="Picture 4" descr="Logo juris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1390650</xdr:colOff>
      <xdr:row>1</xdr:row>
      <xdr:rowOff>0</xdr:rowOff>
    </xdr:to>
    <xdr:pic>
      <xdr:nvPicPr>
        <xdr:cNvPr id="2053" name="Picture 5" descr="Logo Bundesministerium der Justiz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6"/>
  <sheetViews>
    <sheetView tabSelected="1" zoomScaleNormal="100" workbookViewId="0">
      <selection activeCell="F61" sqref="F61"/>
    </sheetView>
  </sheetViews>
  <sheetFormatPr baseColWidth="10" defaultColWidth="11.5703125" defaultRowHeight="12.75"/>
  <cols>
    <col min="1" max="1" width="7.42578125" style="158" customWidth="1"/>
    <col min="2" max="2" width="9.42578125" style="158" customWidth="1"/>
    <col min="3" max="5" width="8" style="158" customWidth="1"/>
    <col min="6" max="6" width="8.5703125" style="158" customWidth="1"/>
    <col min="7" max="15" width="8" style="158" customWidth="1"/>
    <col min="16" max="16" width="8.85546875" style="158" customWidth="1"/>
    <col min="17" max="17" width="5.42578125" style="158" customWidth="1"/>
    <col min="18" max="19" width="3.28515625" style="158" customWidth="1"/>
    <col min="20" max="16384" width="11.5703125" style="158"/>
  </cols>
  <sheetData>
    <row r="2" spans="1:16" ht="15.75">
      <c r="A2" s="160"/>
      <c r="J2" s="178" t="s">
        <v>270</v>
      </c>
      <c r="K2" s="179"/>
      <c r="L2" s="179"/>
      <c r="M2" s="179"/>
      <c r="N2" s="179"/>
      <c r="O2" s="179"/>
      <c r="P2" s="179"/>
    </row>
    <row r="3" spans="1:16" ht="20.25">
      <c r="C3" s="180" t="s">
        <v>78</v>
      </c>
      <c r="D3" s="180"/>
      <c r="E3" s="180"/>
      <c r="F3" s="180"/>
      <c r="G3" s="180"/>
      <c r="H3" s="180"/>
      <c r="I3" s="37"/>
      <c r="J3" s="37"/>
      <c r="K3" s="37"/>
      <c r="M3" s="181"/>
      <c r="N3" s="179"/>
      <c r="O3" s="179"/>
      <c r="P3" s="179"/>
    </row>
    <row r="4" spans="1:16">
      <c r="C4" s="185" t="s">
        <v>36</v>
      </c>
      <c r="D4" s="185"/>
      <c r="E4" s="185"/>
      <c r="F4" s="185"/>
      <c r="G4" s="185"/>
      <c r="H4" s="185"/>
    </row>
    <row r="5" spans="1:16">
      <c r="C5" s="155"/>
      <c r="D5" s="155"/>
      <c r="E5" s="155"/>
      <c r="F5" s="155"/>
      <c r="G5" s="155"/>
      <c r="H5" s="155"/>
    </row>
    <row r="6" spans="1:16">
      <c r="C6" s="155"/>
      <c r="D6" s="155"/>
      <c r="E6" s="155"/>
      <c r="F6" s="155"/>
      <c r="G6" s="155"/>
      <c r="H6" s="155"/>
    </row>
    <row r="7" spans="1:16">
      <c r="A7" s="186" t="s">
        <v>288</v>
      </c>
      <c r="B7" s="186"/>
      <c r="C7" s="186"/>
      <c r="D7" s="186"/>
      <c r="E7" s="186"/>
      <c r="F7" s="186"/>
    </row>
    <row r="8" spans="1:16">
      <c r="A8" s="156"/>
      <c r="B8" s="156"/>
      <c r="C8" s="156"/>
      <c r="D8" s="156"/>
    </row>
    <row r="9" spans="1:16">
      <c r="A9" s="156"/>
      <c r="B9" s="166"/>
      <c r="C9" s="170" t="s">
        <v>177</v>
      </c>
      <c r="D9" s="167"/>
      <c r="E9" s="167"/>
      <c r="F9" s="167" t="s">
        <v>182</v>
      </c>
      <c r="G9" s="122" t="s">
        <v>183</v>
      </c>
      <c r="H9" s="122"/>
      <c r="I9" s="122"/>
      <c r="J9" s="167" t="s">
        <v>182</v>
      </c>
      <c r="K9" s="122" t="s">
        <v>184</v>
      </c>
      <c r="L9" s="122"/>
      <c r="M9" s="121"/>
    </row>
    <row r="10" spans="1:16" hidden="1">
      <c r="A10" s="156"/>
      <c r="B10" s="153"/>
      <c r="C10" s="157" t="s">
        <v>177</v>
      </c>
      <c r="D10" s="154"/>
      <c r="E10" s="154"/>
      <c r="F10" s="154" t="s">
        <v>182</v>
      </c>
      <c r="G10" s="122" t="s">
        <v>183</v>
      </c>
      <c r="H10" s="122"/>
      <c r="I10" s="122"/>
      <c r="J10" s="154" t="s">
        <v>182</v>
      </c>
      <c r="K10" s="122" t="s">
        <v>184</v>
      </c>
      <c r="L10" s="122"/>
      <c r="M10" s="121"/>
    </row>
    <row r="11" spans="1:16" ht="12.75" customHeight="1">
      <c r="A11" s="182" t="s">
        <v>103</v>
      </c>
      <c r="B11" s="184" t="s">
        <v>158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1:16">
      <c r="A12" s="183"/>
      <c r="B12" s="62" t="s">
        <v>111</v>
      </c>
      <c r="C12" s="62" t="s">
        <v>112</v>
      </c>
      <c r="D12" s="62" t="s">
        <v>113</v>
      </c>
      <c r="E12" s="62" t="s">
        <v>114</v>
      </c>
      <c r="F12" s="62" t="s">
        <v>115</v>
      </c>
      <c r="G12" s="62" t="s">
        <v>116</v>
      </c>
      <c r="H12" s="62" t="s">
        <v>117</v>
      </c>
      <c r="I12" s="62" t="s">
        <v>118</v>
      </c>
      <c r="J12" s="62" t="s">
        <v>119</v>
      </c>
      <c r="K12" s="62" t="s">
        <v>120</v>
      </c>
      <c r="L12" s="62" t="s">
        <v>121</v>
      </c>
      <c r="M12" s="62" t="s">
        <v>122</v>
      </c>
    </row>
    <row r="13" spans="1:16" ht="12.75" customHeight="1">
      <c r="A13" s="63" t="s">
        <v>0</v>
      </c>
      <c r="B13" s="77">
        <v>1803.1</v>
      </c>
      <c r="C13" s="14">
        <v>1845.64</v>
      </c>
      <c r="D13" s="14">
        <v>1888.21</v>
      </c>
      <c r="E13" s="14">
        <v>1930.73</v>
      </c>
      <c r="F13" s="14">
        <v>1973.27</v>
      </c>
      <c r="G13" s="14">
        <v>2015.86</v>
      </c>
      <c r="H13" s="14">
        <v>2058.39</v>
      </c>
      <c r="I13" s="75"/>
      <c r="J13" s="14"/>
      <c r="K13" s="14"/>
      <c r="L13" s="14"/>
      <c r="M13" s="14"/>
    </row>
    <row r="14" spans="1:16">
      <c r="A14" s="63" t="s">
        <v>1</v>
      </c>
      <c r="B14" s="14">
        <v>1876.59</v>
      </c>
      <c r="C14" s="14">
        <v>1921.85</v>
      </c>
      <c r="D14" s="14">
        <v>1967.12</v>
      </c>
      <c r="E14" s="14">
        <v>2012.38</v>
      </c>
      <c r="F14" s="14">
        <v>2057.67</v>
      </c>
      <c r="G14" s="14">
        <v>2102.9499999999998</v>
      </c>
      <c r="H14" s="14">
        <v>2148.2199999999998</v>
      </c>
      <c r="I14" s="75"/>
      <c r="J14" s="14"/>
      <c r="K14" s="14"/>
      <c r="L14" s="14"/>
      <c r="M14" s="14"/>
    </row>
    <row r="15" spans="1:16">
      <c r="A15" s="63" t="s">
        <v>2</v>
      </c>
      <c r="B15" s="14">
        <v>1918.27</v>
      </c>
      <c r="C15" s="14">
        <v>1971.58</v>
      </c>
      <c r="D15" s="14">
        <v>2024.84</v>
      </c>
      <c r="E15" s="14">
        <v>2078.17</v>
      </c>
      <c r="F15" s="14">
        <v>2131.46</v>
      </c>
      <c r="G15" s="14">
        <v>2184.7600000000002</v>
      </c>
      <c r="H15" s="14">
        <v>2238.02</v>
      </c>
      <c r="I15" s="72"/>
      <c r="J15" s="14"/>
      <c r="K15" s="14"/>
      <c r="L15" s="14"/>
      <c r="M15" s="14"/>
    </row>
    <row r="16" spans="1:16">
      <c r="A16" s="63" t="s">
        <v>3</v>
      </c>
      <c r="B16" s="14">
        <v>1933.43</v>
      </c>
      <c r="C16" s="14">
        <v>2001.67</v>
      </c>
      <c r="D16" s="14">
        <v>2054.6999999999998</v>
      </c>
      <c r="E16" s="14">
        <v>2107.71</v>
      </c>
      <c r="F16" s="14">
        <v>2160.7399999999998</v>
      </c>
      <c r="G16" s="14">
        <v>2213.7600000000002</v>
      </c>
      <c r="H16" s="14">
        <v>2266.79</v>
      </c>
      <c r="I16" s="14">
        <v>2319.8200000000002</v>
      </c>
      <c r="J16" s="72"/>
      <c r="K16" s="14"/>
      <c r="L16" s="14"/>
      <c r="M16" s="14"/>
    </row>
    <row r="17" spans="1:19">
      <c r="A17" s="63" t="s">
        <v>4</v>
      </c>
      <c r="B17" s="14">
        <v>1978.24</v>
      </c>
      <c r="C17" s="14">
        <v>2036.45</v>
      </c>
      <c r="D17" s="14">
        <v>2094.67</v>
      </c>
      <c r="E17" s="14">
        <v>2152.89</v>
      </c>
      <c r="F17" s="14">
        <v>2211.11</v>
      </c>
      <c r="G17" s="14">
        <v>2269.34</v>
      </c>
      <c r="H17" s="14">
        <v>2327.56</v>
      </c>
      <c r="I17" s="14">
        <v>2385.7800000000002</v>
      </c>
      <c r="J17" s="14">
        <v>2443.9899999999998</v>
      </c>
      <c r="K17" s="72"/>
      <c r="L17" s="14"/>
      <c r="M17" s="14"/>
    </row>
    <row r="18" spans="1:19">
      <c r="A18" s="63" t="s">
        <v>5</v>
      </c>
      <c r="B18" s="14">
        <v>2063.34</v>
      </c>
      <c r="C18" s="14">
        <v>2115.67</v>
      </c>
      <c r="D18" s="14">
        <v>2188.92</v>
      </c>
      <c r="E18" s="14">
        <v>2262.1799999999998</v>
      </c>
      <c r="F18" s="14">
        <v>2335.4499999999998</v>
      </c>
      <c r="G18" s="14">
        <v>2408.69</v>
      </c>
      <c r="H18" s="14">
        <v>2481.98</v>
      </c>
      <c r="I18" s="14">
        <v>2534.2600000000002</v>
      </c>
      <c r="J18" s="14">
        <v>2586.61</v>
      </c>
      <c r="K18" s="14">
        <v>2638.96</v>
      </c>
      <c r="L18" s="72"/>
      <c r="M18" s="14"/>
    </row>
    <row r="19" spans="1:19">
      <c r="A19" s="2" t="s">
        <v>6</v>
      </c>
      <c r="B19" s="76"/>
      <c r="C19" s="14">
        <v>2190</v>
      </c>
      <c r="D19" s="14">
        <v>2252.59</v>
      </c>
      <c r="E19" s="14">
        <v>2346.46</v>
      </c>
      <c r="F19" s="14">
        <v>2440.36</v>
      </c>
      <c r="G19" s="14">
        <v>2534.2199999999998</v>
      </c>
      <c r="H19" s="14">
        <v>2628.15</v>
      </c>
      <c r="I19" s="14">
        <v>2690.73</v>
      </c>
      <c r="J19" s="14">
        <v>2753.3</v>
      </c>
      <c r="K19" s="14">
        <v>2815.91</v>
      </c>
      <c r="L19" s="14">
        <v>2878.49</v>
      </c>
      <c r="M19" s="75"/>
    </row>
    <row r="20" spans="1:19">
      <c r="A20" s="2" t="s">
        <v>7</v>
      </c>
      <c r="B20" s="74"/>
      <c r="C20" s="14">
        <v>2330.5500000000002</v>
      </c>
      <c r="D20" s="14">
        <v>2392.13</v>
      </c>
      <c r="E20" s="14">
        <v>2492.33</v>
      </c>
      <c r="F20" s="14">
        <v>2592.5300000000002</v>
      </c>
      <c r="G20" s="14">
        <v>2692.73</v>
      </c>
      <c r="H20" s="14">
        <v>2792.94</v>
      </c>
      <c r="I20" s="14">
        <v>2861.79</v>
      </c>
      <c r="J20" s="14">
        <v>2930.72</v>
      </c>
      <c r="K20" s="14">
        <v>2999.59</v>
      </c>
      <c r="L20" s="14">
        <v>3068.47</v>
      </c>
      <c r="M20" s="75"/>
    </row>
    <row r="21" spans="1:19">
      <c r="A21" s="2" t="s">
        <v>8</v>
      </c>
      <c r="B21" s="74"/>
      <c r="C21" s="14">
        <v>2507.9499999999998</v>
      </c>
      <c r="D21" s="14">
        <v>2593.54</v>
      </c>
      <c r="E21" s="14">
        <v>2721.89</v>
      </c>
      <c r="F21" s="14">
        <v>2850.3</v>
      </c>
      <c r="G21" s="14">
        <v>2978.68</v>
      </c>
      <c r="H21" s="14">
        <v>3107.06</v>
      </c>
      <c r="I21" s="14">
        <v>3192.65</v>
      </c>
      <c r="J21" s="14">
        <v>3278.24</v>
      </c>
      <c r="K21" s="14">
        <v>3363.81</v>
      </c>
      <c r="L21" s="14">
        <v>3449.39</v>
      </c>
      <c r="M21" s="72"/>
    </row>
    <row r="22" spans="1:19">
      <c r="A22" s="2" t="s">
        <v>9</v>
      </c>
      <c r="B22" s="14"/>
      <c r="C22" s="76"/>
      <c r="D22" s="161">
        <v>2873.01</v>
      </c>
      <c r="E22" s="14">
        <v>3000.74</v>
      </c>
      <c r="F22" s="14">
        <v>3128.48</v>
      </c>
      <c r="G22" s="14">
        <v>3256.23</v>
      </c>
      <c r="H22" s="14">
        <v>3383.98</v>
      </c>
      <c r="I22" s="14">
        <v>3469.12</v>
      </c>
      <c r="J22" s="14">
        <v>3554.29</v>
      </c>
      <c r="K22" s="14">
        <v>3639.47</v>
      </c>
      <c r="L22" s="14">
        <v>3724.63</v>
      </c>
      <c r="M22" s="14">
        <v>3809.8</v>
      </c>
      <c r="Q22" s="3"/>
      <c r="R22" s="3"/>
      <c r="S22" s="3"/>
    </row>
    <row r="23" spans="1:19">
      <c r="A23" s="2" t="s">
        <v>10</v>
      </c>
      <c r="B23" s="14"/>
      <c r="C23" s="74"/>
      <c r="D23" s="162"/>
      <c r="E23" s="14">
        <v>3233.63</v>
      </c>
      <c r="F23" s="14">
        <v>3385.93</v>
      </c>
      <c r="G23" s="14">
        <v>3538.23</v>
      </c>
      <c r="H23" s="14">
        <v>3690.53</v>
      </c>
      <c r="I23" s="14">
        <v>3792.06</v>
      </c>
      <c r="J23" s="14">
        <v>3893.59</v>
      </c>
      <c r="K23" s="14">
        <v>3995.13</v>
      </c>
      <c r="L23" s="14">
        <v>4096.67</v>
      </c>
      <c r="M23" s="14">
        <v>4198.18</v>
      </c>
      <c r="Q23" s="3"/>
      <c r="R23" s="3"/>
      <c r="S23" s="3"/>
    </row>
    <row r="24" spans="1:19">
      <c r="A24" s="2" t="s">
        <v>11</v>
      </c>
      <c r="B24" s="14"/>
      <c r="C24" s="74"/>
      <c r="D24" s="163"/>
      <c r="E24" s="163"/>
      <c r="F24" s="14">
        <v>3782.95</v>
      </c>
      <c r="G24" s="14">
        <v>3947.38</v>
      </c>
      <c r="H24" s="14">
        <v>4111.83</v>
      </c>
      <c r="I24" s="14">
        <v>4221.46</v>
      </c>
      <c r="J24" s="14">
        <v>4331.09</v>
      </c>
      <c r="K24" s="14">
        <v>4440.7299999999996</v>
      </c>
      <c r="L24" s="14">
        <v>4550.38</v>
      </c>
      <c r="M24" s="14">
        <v>4660.01</v>
      </c>
      <c r="Q24" s="3"/>
      <c r="R24" s="3"/>
      <c r="S24" s="3"/>
    </row>
    <row r="25" spans="1:19">
      <c r="A25" s="2" t="s">
        <v>12</v>
      </c>
      <c r="B25" s="14"/>
      <c r="C25" s="74"/>
      <c r="D25" s="163"/>
      <c r="E25" s="163"/>
      <c r="F25" s="14">
        <v>4016.8</v>
      </c>
      <c r="G25" s="14">
        <v>4230.05</v>
      </c>
      <c r="H25" s="14">
        <v>4443.28</v>
      </c>
      <c r="I25" s="14">
        <v>4585.46</v>
      </c>
      <c r="J25" s="14">
        <v>4727.63</v>
      </c>
      <c r="K25" s="14">
        <v>4869.8</v>
      </c>
      <c r="L25" s="14">
        <v>5011.97</v>
      </c>
      <c r="M25" s="14">
        <v>5154.1499999999996</v>
      </c>
      <c r="Q25" s="3"/>
      <c r="R25" s="3"/>
      <c r="S25" s="3"/>
    </row>
    <row r="26" spans="1:19">
      <c r="A26" s="2" t="s">
        <v>13</v>
      </c>
      <c r="B26" s="14"/>
      <c r="C26" s="14"/>
      <c r="D26" s="64"/>
      <c r="E26" s="64"/>
      <c r="F26" s="76"/>
      <c r="G26" s="14">
        <v>4640.5200000000004</v>
      </c>
      <c r="H26" s="14">
        <v>4874.9799999999996</v>
      </c>
      <c r="I26" s="14">
        <v>5062.54</v>
      </c>
      <c r="J26" s="14">
        <v>5250.11</v>
      </c>
      <c r="K26" s="14">
        <v>5437.7</v>
      </c>
      <c r="L26" s="14">
        <v>5625.27</v>
      </c>
      <c r="M26" s="14">
        <v>5812.84</v>
      </c>
      <c r="Q26" s="3"/>
      <c r="R26" s="3"/>
      <c r="S26" s="3"/>
    </row>
    <row r="27" spans="1:19">
      <c r="A27" s="2" t="s">
        <v>14</v>
      </c>
      <c r="B27" s="14"/>
      <c r="C27" s="14"/>
      <c r="D27" s="14"/>
      <c r="E27" s="14"/>
      <c r="F27" s="74"/>
      <c r="G27" s="14">
        <v>5113.6000000000004</v>
      </c>
      <c r="H27" s="14">
        <v>5384.73</v>
      </c>
      <c r="I27" s="14">
        <v>5601.7</v>
      </c>
      <c r="J27" s="14">
        <v>5818.64</v>
      </c>
      <c r="K27" s="14">
        <v>6035.55</v>
      </c>
      <c r="L27" s="14">
        <v>6252.5</v>
      </c>
      <c r="M27" s="14">
        <v>6469.43</v>
      </c>
      <c r="Q27" s="3"/>
      <c r="R27" s="3"/>
      <c r="S27" s="3"/>
    </row>
    <row r="28" spans="1:1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9">
      <c r="A29" s="173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16"/>
      <c r="O29" s="116"/>
      <c r="P29" s="116"/>
    </row>
    <row r="30" spans="1:19" s="164" customFormat="1">
      <c r="A30" s="158"/>
      <c r="B30" s="158"/>
      <c r="C30" s="158"/>
      <c r="D30" s="15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9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9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7"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7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7"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7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7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7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5.75">
      <c r="O39" s="160" t="s">
        <v>271</v>
      </c>
    </row>
    <row r="40" spans="1:17">
      <c r="A40" s="107" t="s">
        <v>289</v>
      </c>
      <c r="B40" s="107"/>
      <c r="C40" s="107"/>
      <c r="D40" s="107"/>
    </row>
    <row r="41" spans="1:17">
      <c r="A41" s="107"/>
      <c r="B41" s="107"/>
      <c r="C41" s="107"/>
      <c r="D41" s="107"/>
    </row>
    <row r="42" spans="1:17">
      <c r="A42" s="91" t="s">
        <v>134</v>
      </c>
      <c r="B42" s="92"/>
    </row>
    <row r="43" spans="1:17">
      <c r="A43" s="93" t="s">
        <v>135</v>
      </c>
      <c r="B43" s="14">
        <v>5812.84</v>
      </c>
      <c r="Q43" s="3"/>
    </row>
    <row r="44" spans="1:17">
      <c r="A44" s="93" t="s">
        <v>136</v>
      </c>
      <c r="B44" s="14">
        <v>6743.88</v>
      </c>
      <c r="Q44" s="3"/>
    </row>
    <row r="45" spans="1:17">
      <c r="A45" s="2" t="s">
        <v>137</v>
      </c>
      <c r="B45" s="14">
        <v>7138.04</v>
      </c>
      <c r="Q45" s="3"/>
    </row>
    <row r="46" spans="1:17">
      <c r="A46" s="2" t="s">
        <v>138</v>
      </c>
      <c r="B46" s="14">
        <v>7550.87</v>
      </c>
      <c r="Q46" s="3"/>
    </row>
    <row r="47" spans="1:17">
      <c r="A47" s="2" t="s">
        <v>139</v>
      </c>
      <c r="B47" s="14">
        <v>8024.5</v>
      </c>
      <c r="Q47" s="3"/>
    </row>
    <row r="48" spans="1:17">
      <c r="A48" s="2" t="s">
        <v>140</v>
      </c>
      <c r="B48" s="14">
        <v>8471.77</v>
      </c>
      <c r="Q48" s="3"/>
    </row>
    <row r="49" spans="1:19">
      <c r="A49" s="2" t="s">
        <v>141</v>
      </c>
      <c r="B49" s="14">
        <v>8906.84</v>
      </c>
      <c r="Q49" s="3"/>
    </row>
    <row r="50" spans="1:19">
      <c r="A50" s="2" t="s">
        <v>142</v>
      </c>
      <c r="B50" s="14">
        <v>9360.2999999999993</v>
      </c>
      <c r="Q50" s="3"/>
    </row>
    <row r="51" spans="1:19">
      <c r="A51" s="2" t="s">
        <v>143</v>
      </c>
      <c r="B51" s="14">
        <v>9923.34</v>
      </c>
      <c r="Q51" s="3"/>
    </row>
    <row r="52" spans="1:19">
      <c r="A52" s="2" t="s">
        <v>144</v>
      </c>
      <c r="B52" s="14">
        <v>11671.78</v>
      </c>
      <c r="Q52" s="3"/>
    </row>
    <row r="53" spans="1:19">
      <c r="A53" s="2" t="s">
        <v>145</v>
      </c>
      <c r="B53" s="14">
        <v>12122.4</v>
      </c>
      <c r="Q53" s="3"/>
    </row>
    <row r="54" spans="1:19">
      <c r="A54" s="82"/>
      <c r="B54" s="12"/>
      <c r="Q54" s="3"/>
    </row>
    <row r="55" spans="1:19">
      <c r="A55" s="82"/>
      <c r="B55" s="94"/>
    </row>
    <row r="56" spans="1:19">
      <c r="A56" s="107" t="s">
        <v>290</v>
      </c>
      <c r="B56" s="107"/>
      <c r="C56" s="107"/>
      <c r="D56" s="107"/>
      <c r="E56" s="169"/>
      <c r="F56" s="169"/>
      <c r="G56" s="169"/>
      <c r="H56" s="169"/>
      <c r="I56" s="169"/>
      <c r="J56" s="169"/>
      <c r="K56" s="169"/>
      <c r="L56" s="169"/>
      <c r="M56" s="169"/>
    </row>
    <row r="57" spans="1:19">
      <c r="A57" s="107"/>
      <c r="B57" s="107"/>
      <c r="C57" s="107"/>
      <c r="D57" s="107"/>
      <c r="E57" s="169"/>
      <c r="F57" s="169"/>
      <c r="G57" s="169"/>
      <c r="H57" s="169"/>
      <c r="I57" s="169"/>
      <c r="J57" s="169"/>
      <c r="K57" s="169"/>
      <c r="L57" s="169"/>
      <c r="M57" s="169"/>
    </row>
    <row r="58" spans="1:19">
      <c r="A58" s="117"/>
      <c r="B58" s="175" t="s">
        <v>177</v>
      </c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7"/>
    </row>
    <row r="59" spans="1:19">
      <c r="A59" s="171"/>
      <c r="B59" s="98"/>
      <c r="C59" s="99"/>
      <c r="D59" s="99"/>
      <c r="E59" s="96"/>
      <c r="F59" s="96"/>
      <c r="G59" s="100" t="s">
        <v>158</v>
      </c>
      <c r="H59" s="96"/>
      <c r="I59" s="96"/>
      <c r="J59" s="96"/>
      <c r="K59" s="96"/>
      <c r="L59" s="96"/>
      <c r="M59" s="92"/>
    </row>
    <row r="60" spans="1:19">
      <c r="A60" s="91" t="s">
        <v>146</v>
      </c>
      <c r="B60" s="62" t="s">
        <v>111</v>
      </c>
      <c r="C60" s="62" t="s">
        <v>112</v>
      </c>
      <c r="D60" s="62" t="s">
        <v>113</v>
      </c>
      <c r="E60" s="62" t="s">
        <v>114</v>
      </c>
      <c r="F60" s="62" t="s">
        <v>115</v>
      </c>
      <c r="G60" s="62" t="s">
        <v>116</v>
      </c>
      <c r="H60" s="62" t="s">
        <v>117</v>
      </c>
      <c r="I60" s="62" t="s">
        <v>118</v>
      </c>
      <c r="J60" s="62" t="s">
        <v>119</v>
      </c>
      <c r="K60" s="62" t="s">
        <v>120</v>
      </c>
      <c r="L60" s="62" t="s">
        <v>121</v>
      </c>
      <c r="M60" s="62" t="s">
        <v>122</v>
      </c>
    </row>
    <row r="61" spans="1:19">
      <c r="A61" s="95" t="s">
        <v>147</v>
      </c>
      <c r="B61" s="165"/>
      <c r="C61" s="14">
        <v>3865.56</v>
      </c>
      <c r="D61" s="14">
        <v>3952.13</v>
      </c>
      <c r="E61" s="14">
        <v>4175.4399999999996</v>
      </c>
      <c r="F61" s="14">
        <v>4398.79</v>
      </c>
      <c r="G61" s="14">
        <v>4622.09</v>
      </c>
      <c r="H61" s="14">
        <v>4845.42</v>
      </c>
      <c r="I61" s="14">
        <v>5068.76</v>
      </c>
      <c r="J61" s="14">
        <v>5292.07</v>
      </c>
      <c r="K61" s="14">
        <v>5515.41</v>
      </c>
      <c r="L61" s="14">
        <v>5738.71</v>
      </c>
      <c r="M61" s="14">
        <v>5962.08</v>
      </c>
      <c r="Q61" s="3"/>
      <c r="R61" s="3"/>
      <c r="S61" s="3"/>
    </row>
    <row r="62" spans="1:19">
      <c r="A62" s="2" t="s">
        <v>148</v>
      </c>
      <c r="B62" s="64"/>
      <c r="C62" s="76"/>
      <c r="D62" s="14">
        <v>4486.72</v>
      </c>
      <c r="E62" s="14">
        <v>4710.03</v>
      </c>
      <c r="F62" s="14">
        <v>4933.3599999999997</v>
      </c>
      <c r="G62" s="14">
        <v>5156.71</v>
      </c>
      <c r="H62" s="14">
        <v>5380.03</v>
      </c>
      <c r="I62" s="14">
        <v>5603.34</v>
      </c>
      <c r="J62" s="14">
        <v>5826.68</v>
      </c>
      <c r="K62" s="14">
        <v>6049.99</v>
      </c>
      <c r="L62" s="14">
        <v>6273.33</v>
      </c>
      <c r="M62" s="14">
        <v>6496.61</v>
      </c>
      <c r="Q62" s="3"/>
      <c r="R62" s="3"/>
      <c r="S62" s="3"/>
    </row>
    <row r="63" spans="1:19">
      <c r="A63" s="63" t="s">
        <v>149</v>
      </c>
      <c r="B63" s="14">
        <v>7138.04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Q63" s="3"/>
    </row>
    <row r="64" spans="1:19">
      <c r="A64" s="63" t="s">
        <v>150</v>
      </c>
      <c r="B64" s="14">
        <v>7550.87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Q64" s="3"/>
    </row>
    <row r="65" spans="1:17">
      <c r="A65" s="63" t="s">
        <v>151</v>
      </c>
      <c r="B65" s="14">
        <v>8024.5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Q65" s="3"/>
    </row>
    <row r="66" spans="1:17">
      <c r="A66" s="63" t="s">
        <v>152</v>
      </c>
      <c r="B66" s="14">
        <v>8471.77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Q66" s="3"/>
    </row>
    <row r="67" spans="1:17">
      <c r="A67" s="63" t="s">
        <v>153</v>
      </c>
      <c r="B67" s="14">
        <v>8906.84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Q67" s="3"/>
    </row>
    <row r="68" spans="1:17">
      <c r="A68" s="63" t="s">
        <v>154</v>
      </c>
      <c r="B68" s="14">
        <v>9360.2999999999993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Q68" s="3"/>
    </row>
    <row r="69" spans="1:17">
      <c r="A69" s="82"/>
      <c r="B69" s="1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Q69" s="3"/>
    </row>
    <row r="70" spans="1:17">
      <c r="E70" s="1"/>
      <c r="F70" s="1"/>
      <c r="G70" s="1"/>
      <c r="H70" s="1"/>
      <c r="I70" s="1"/>
      <c r="J70" s="1"/>
      <c r="K70" s="1"/>
      <c r="L70" s="1"/>
      <c r="M70" s="1"/>
    </row>
    <row r="71" spans="1:17">
      <c r="A71" s="107" t="s">
        <v>291</v>
      </c>
      <c r="B71" s="107"/>
      <c r="C71" s="107"/>
      <c r="D71" s="107"/>
      <c r="E71" s="1"/>
      <c r="F71" s="1"/>
      <c r="G71" s="1"/>
      <c r="H71" s="1"/>
      <c r="I71" s="1"/>
      <c r="J71" s="1"/>
      <c r="K71" s="1"/>
      <c r="L71" s="1"/>
      <c r="M71" s="1"/>
    </row>
    <row r="72" spans="1:17">
      <c r="A72" s="107"/>
      <c r="B72" s="107"/>
      <c r="C72" s="107"/>
      <c r="D72" s="107"/>
      <c r="E72" s="1"/>
      <c r="F72" s="1"/>
      <c r="G72" s="1"/>
      <c r="H72" s="1"/>
      <c r="I72" s="1"/>
      <c r="J72" s="1"/>
      <c r="K72" s="1"/>
      <c r="L72" s="1"/>
      <c r="M72" s="1"/>
    </row>
    <row r="73" spans="1:17">
      <c r="A73" s="91" t="s">
        <v>146</v>
      </c>
      <c r="B73" s="9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7">
      <c r="A74" s="93" t="s">
        <v>155</v>
      </c>
      <c r="B74" s="14">
        <v>4062.31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Q74" s="3"/>
    </row>
    <row r="75" spans="1:17">
      <c r="A75" s="2" t="s">
        <v>156</v>
      </c>
      <c r="B75" s="14">
        <v>5346.08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Q75" s="3"/>
    </row>
    <row r="76" spans="1:17">
      <c r="A76" s="2" t="s">
        <v>157</v>
      </c>
      <c r="B76" s="14">
        <v>5905.24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Q76" s="3"/>
    </row>
  </sheetData>
  <mergeCells count="9">
    <mergeCell ref="A29:M29"/>
    <mergeCell ref="B58:M58"/>
    <mergeCell ref="J2:P2"/>
    <mergeCell ref="C3:H3"/>
    <mergeCell ref="M3:P3"/>
    <mergeCell ref="A11:A12"/>
    <mergeCell ref="B11:M11"/>
    <mergeCell ref="C4:H4"/>
    <mergeCell ref="A7:F7"/>
  </mergeCells>
  <phoneticPr fontId="1" type="noConversion"/>
  <pageMargins left="0.6" right="0.31" top="0.984251969" bottom="0.66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32" sqref="F32"/>
    </sheetView>
  </sheetViews>
  <sheetFormatPr baseColWidth="10" defaultRowHeight="12.75"/>
  <cols>
    <col min="1" max="1" width="18.42578125" customWidth="1"/>
    <col min="2" max="13" width="8.85546875" customWidth="1"/>
  </cols>
  <sheetData>
    <row r="1" spans="1:14" s="159" customFormat="1"/>
    <row r="2" spans="1:14" ht="18" customHeight="1">
      <c r="A2" s="235" t="s">
        <v>280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4" ht="14.25" customHeight="1">
      <c r="G3" s="196"/>
      <c r="H3" s="197"/>
      <c r="I3" s="197"/>
      <c r="J3" s="197"/>
      <c r="K3" s="197"/>
      <c r="L3" s="197"/>
      <c r="M3" s="197"/>
      <c r="N3" s="22"/>
    </row>
    <row r="4" spans="1:14">
      <c r="A4" s="236" t="s">
        <v>299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</row>
    <row r="5" spans="1:1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4" ht="12" customHeight="1"/>
    <row r="7" spans="1:14" ht="20.25" customHeight="1">
      <c r="A7" s="230" t="s">
        <v>209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2.75" customHeight="1">
      <c r="A8" s="231" t="s">
        <v>79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2.7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>
      <c r="A10" s="240" t="s">
        <v>28</v>
      </c>
      <c r="B10" s="237" t="s">
        <v>29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9"/>
    </row>
    <row r="11" spans="1:14">
      <c r="A11" s="234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>
      <c r="A12" s="26" t="s">
        <v>30</v>
      </c>
      <c r="B12" s="77">
        <v>715.69</v>
      </c>
      <c r="C12" s="14">
        <v>843.51</v>
      </c>
      <c r="D12" s="14">
        <v>975.03</v>
      </c>
      <c r="E12" s="14">
        <v>1104.0899999999999</v>
      </c>
      <c r="F12" s="14">
        <v>1235</v>
      </c>
      <c r="G12" s="14">
        <v>1364.69</v>
      </c>
      <c r="H12" s="14">
        <v>1494.37</v>
      </c>
      <c r="I12" s="14">
        <v>1625.28</v>
      </c>
      <c r="J12" s="14">
        <v>1753.73</v>
      </c>
      <c r="K12" s="14">
        <v>1884.63</v>
      </c>
      <c r="L12" s="14">
        <v>2014.3</v>
      </c>
      <c r="M12" s="14">
        <v>2144</v>
      </c>
    </row>
    <row r="13" spans="1:14">
      <c r="A13" s="25" t="s">
        <v>7</v>
      </c>
      <c r="B13" s="14">
        <v>840.44</v>
      </c>
      <c r="C13" s="14">
        <v>979.37</v>
      </c>
      <c r="D13" s="14">
        <v>1118.93</v>
      </c>
      <c r="E13" s="14">
        <v>1257.8699999999999</v>
      </c>
      <c r="F13" s="14">
        <v>1399.89</v>
      </c>
      <c r="G13" s="14">
        <v>1538.83</v>
      </c>
      <c r="H13" s="14">
        <v>1678.39</v>
      </c>
      <c r="I13" s="14">
        <v>1817.95</v>
      </c>
      <c r="J13" s="14">
        <v>1957.52</v>
      </c>
      <c r="K13" s="14">
        <v>2095.81</v>
      </c>
      <c r="L13" s="14">
        <v>2236.0100000000002</v>
      </c>
      <c r="M13" s="14">
        <v>2375.56</v>
      </c>
    </row>
    <row r="14" spans="1:14">
      <c r="A14" s="25" t="s">
        <v>8</v>
      </c>
      <c r="B14" s="14">
        <v>949.71</v>
      </c>
      <c r="C14" s="14">
        <v>1095.46</v>
      </c>
      <c r="D14" s="14">
        <v>1239.95</v>
      </c>
      <c r="E14" s="14">
        <v>1385.69</v>
      </c>
      <c r="F14" s="14">
        <v>1530.18</v>
      </c>
      <c r="G14" s="14">
        <v>1675.93</v>
      </c>
      <c r="H14" s="14">
        <v>1820.41</v>
      </c>
      <c r="I14" s="14">
        <v>1964.9</v>
      </c>
      <c r="J14" s="14">
        <v>2110.66</v>
      </c>
      <c r="K14" s="14">
        <v>2254.5100000000002</v>
      </c>
      <c r="L14" s="14">
        <v>2399.04</v>
      </c>
      <c r="M14" s="14">
        <v>2545.37</v>
      </c>
    </row>
    <row r="15" spans="1:14">
      <c r="A15" s="25" t="s">
        <v>9</v>
      </c>
      <c r="B15" s="14">
        <v>1033.74</v>
      </c>
      <c r="C15" s="14">
        <v>1184.4000000000001</v>
      </c>
      <c r="D15" s="14">
        <v>1336.29</v>
      </c>
      <c r="E15" s="14">
        <v>1487.55</v>
      </c>
      <c r="F15" s="14">
        <v>1639.47</v>
      </c>
      <c r="G15" s="14">
        <v>1789.52</v>
      </c>
      <c r="H15" s="14">
        <v>1940.83</v>
      </c>
      <c r="I15" s="14">
        <v>2092.11</v>
      </c>
      <c r="J15" s="14">
        <v>2244.02</v>
      </c>
      <c r="K15" s="14">
        <v>2394.08</v>
      </c>
      <c r="L15" s="14">
        <v>2546.59</v>
      </c>
      <c r="M15" s="14">
        <v>2697.27</v>
      </c>
    </row>
    <row r="16" spans="1:14">
      <c r="A16" s="25" t="s">
        <v>10</v>
      </c>
      <c r="B16" s="14">
        <v>1149.76</v>
      </c>
      <c r="C16" s="14">
        <v>1310.3399999999999</v>
      </c>
      <c r="D16" s="14">
        <v>1470.3</v>
      </c>
      <c r="E16" s="14">
        <v>1632.09</v>
      </c>
      <c r="F16" s="14">
        <v>1791.38</v>
      </c>
      <c r="G16" s="14">
        <v>1951.94</v>
      </c>
      <c r="H16" s="14">
        <v>2113.12</v>
      </c>
      <c r="I16" s="14">
        <v>2272.41</v>
      </c>
      <c r="J16" s="14">
        <v>2432.98</v>
      </c>
      <c r="K16" s="14">
        <v>2594.17</v>
      </c>
      <c r="L16" s="14">
        <v>2754.68</v>
      </c>
      <c r="M16" s="14">
        <v>2915.87</v>
      </c>
    </row>
    <row r="17" spans="1:13">
      <c r="A17" s="25" t="s">
        <v>31</v>
      </c>
      <c r="B17" s="14">
        <v>1264.6300000000001</v>
      </c>
      <c r="C17" s="14">
        <v>1431.38</v>
      </c>
      <c r="D17" s="14">
        <v>1597.49</v>
      </c>
      <c r="E17" s="14">
        <v>1764.22</v>
      </c>
      <c r="F17" s="14">
        <v>1931.56</v>
      </c>
      <c r="G17" s="14">
        <v>2097.66</v>
      </c>
      <c r="H17" s="14">
        <v>2264.4</v>
      </c>
      <c r="I17" s="14">
        <v>2431.15</v>
      </c>
      <c r="J17" s="14">
        <v>2598.4699999999998</v>
      </c>
      <c r="K17" s="14">
        <v>2764.57</v>
      </c>
      <c r="L17" s="14">
        <v>2931.9</v>
      </c>
      <c r="M17" s="14">
        <v>3098.04</v>
      </c>
    </row>
    <row r="18" spans="1:13">
      <c r="A18" s="25" t="s">
        <v>12</v>
      </c>
      <c r="B18" s="14">
        <v>1381.93</v>
      </c>
      <c r="C18" s="14">
        <v>1554.27</v>
      </c>
      <c r="D18" s="14">
        <v>1725.92</v>
      </c>
      <c r="E18" s="14">
        <v>1898.21</v>
      </c>
      <c r="F18" s="14">
        <v>2072.37</v>
      </c>
      <c r="G18" s="14">
        <v>2244.63</v>
      </c>
      <c r="H18" s="14">
        <v>2416.92</v>
      </c>
      <c r="I18" s="14">
        <v>2589.21</v>
      </c>
      <c r="J18" s="14">
        <v>2761.48</v>
      </c>
      <c r="K18" s="14">
        <v>2933.78</v>
      </c>
      <c r="L18" s="14">
        <v>3106.08</v>
      </c>
      <c r="M18" s="14">
        <v>3278.98</v>
      </c>
    </row>
    <row r="19" spans="1:13">
      <c r="A19" s="25" t="s">
        <v>32</v>
      </c>
      <c r="B19" s="14">
        <v>1543.21</v>
      </c>
      <c r="C19" s="14">
        <v>1729.03</v>
      </c>
      <c r="D19" s="14">
        <v>1916.14</v>
      </c>
      <c r="E19" s="14">
        <v>2103.23</v>
      </c>
      <c r="F19" s="14">
        <v>2289.11</v>
      </c>
      <c r="G19" s="14">
        <v>2476.21</v>
      </c>
      <c r="H19" s="14">
        <v>2662.07</v>
      </c>
      <c r="I19" s="14">
        <v>2848.57</v>
      </c>
      <c r="J19" s="14">
        <v>3035.05</v>
      </c>
      <c r="K19" s="14">
        <v>3221.56</v>
      </c>
      <c r="L19" s="14">
        <v>3408.02</v>
      </c>
      <c r="M19" s="14">
        <v>3593.9</v>
      </c>
    </row>
    <row r="20" spans="1:13">
      <c r="A20" s="30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>
      <c r="A21" s="26" t="s">
        <v>44</v>
      </c>
      <c r="B21" s="64">
        <v>1630.84</v>
      </c>
      <c r="C21" s="64">
        <v>1826.58</v>
      </c>
      <c r="D21" s="64">
        <v>2021.72</v>
      </c>
      <c r="E21" s="64">
        <v>2217.4699999999998</v>
      </c>
      <c r="F21" s="64">
        <v>2414.46</v>
      </c>
      <c r="G21" s="64">
        <v>2610.21</v>
      </c>
      <c r="H21" s="64">
        <v>2804.72</v>
      </c>
      <c r="I21" s="64">
        <v>3001.09</v>
      </c>
      <c r="J21" s="64">
        <v>3196.84</v>
      </c>
      <c r="K21" s="64">
        <v>3393.81</v>
      </c>
      <c r="L21" s="64">
        <v>3588.95</v>
      </c>
      <c r="M21" s="64">
        <v>3784.12</v>
      </c>
    </row>
    <row r="22" spans="1:13">
      <c r="A22" s="28" t="s">
        <v>45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3">
      <c r="A23" s="26" t="s">
        <v>46</v>
      </c>
      <c r="B23" s="64">
        <v>1630.84</v>
      </c>
      <c r="C23" s="64">
        <v>1832.75</v>
      </c>
      <c r="D23" s="64">
        <v>2038.38</v>
      </c>
      <c r="E23" s="64">
        <v>2243.39</v>
      </c>
      <c r="F23" s="64">
        <v>2448.41</v>
      </c>
      <c r="G23" s="64">
        <v>2654.66</v>
      </c>
      <c r="H23" s="64">
        <v>2858.44</v>
      </c>
      <c r="I23" s="64">
        <v>3062.84</v>
      </c>
      <c r="J23" s="64">
        <v>3268.45</v>
      </c>
      <c r="K23" s="64">
        <v>3474.11</v>
      </c>
      <c r="L23" s="64">
        <v>3678.5</v>
      </c>
      <c r="M23" s="64">
        <v>3884.12</v>
      </c>
    </row>
    <row r="24" spans="1:13">
      <c r="A24" s="28" t="s">
        <v>47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>
      <c r="A25" s="26" t="s">
        <v>48</v>
      </c>
      <c r="B25" s="64">
        <v>1796.34</v>
      </c>
      <c r="C25" s="64">
        <v>2022.95</v>
      </c>
      <c r="D25" s="64">
        <v>2250.81</v>
      </c>
      <c r="E25" s="64">
        <v>2478.06</v>
      </c>
      <c r="F25" s="64">
        <v>2704.68</v>
      </c>
      <c r="G25" s="64">
        <v>2931.9</v>
      </c>
      <c r="H25" s="64">
        <v>3159.78</v>
      </c>
      <c r="I25" s="64">
        <v>3386.42</v>
      </c>
      <c r="J25" s="64">
        <v>3614.28</v>
      </c>
      <c r="K25" s="64">
        <v>3840.28</v>
      </c>
      <c r="L25" s="64">
        <v>4068.15</v>
      </c>
      <c r="M25" s="64">
        <v>4296</v>
      </c>
    </row>
    <row r="26" spans="1:13">
      <c r="A26" s="28" t="s">
        <v>49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>
      <c r="A27" s="26" t="s">
        <v>50</v>
      </c>
      <c r="B27" s="64">
        <v>1923.53</v>
      </c>
      <c r="C27" s="64">
        <v>2180.42</v>
      </c>
      <c r="D27" s="64">
        <v>2436.69</v>
      </c>
      <c r="E27" s="64">
        <v>2693.57</v>
      </c>
      <c r="F27" s="64">
        <v>2950.47</v>
      </c>
      <c r="G27" s="64">
        <v>3207.34</v>
      </c>
      <c r="H27" s="64">
        <v>3463.6</v>
      </c>
      <c r="I27" s="64">
        <v>3720.49</v>
      </c>
      <c r="J27" s="64">
        <v>3976.14</v>
      </c>
      <c r="K27" s="64">
        <v>4233.04</v>
      </c>
      <c r="L27" s="64">
        <v>4489.88</v>
      </c>
      <c r="M27" s="64">
        <v>4746.16</v>
      </c>
    </row>
    <row r="29" spans="1:13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</row>
  </sheetData>
  <mergeCells count="8">
    <mergeCell ref="A29:M29"/>
    <mergeCell ref="A2:M2"/>
    <mergeCell ref="A4:M4"/>
    <mergeCell ref="A7:M7"/>
    <mergeCell ref="B10:M10"/>
    <mergeCell ref="A8:M8"/>
    <mergeCell ref="A10:A11"/>
    <mergeCell ref="G3:M3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E26" sqref="E26"/>
    </sheetView>
  </sheetViews>
  <sheetFormatPr baseColWidth="10" defaultRowHeight="12.75"/>
  <cols>
    <col min="1" max="1" width="23.7109375" customWidth="1"/>
    <col min="2" max="2" width="8.5703125" bestFit="1" customWidth="1"/>
    <col min="3" max="13" width="8.140625" bestFit="1" customWidth="1"/>
  </cols>
  <sheetData>
    <row r="1" spans="1:14" s="159" customFormat="1"/>
    <row r="2" spans="1:14" ht="18">
      <c r="A2" s="195" t="s">
        <v>281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4" ht="14.25" customHeight="1">
      <c r="G3" s="196"/>
      <c r="H3" s="197"/>
      <c r="I3" s="197"/>
      <c r="J3" s="197"/>
      <c r="K3" s="197"/>
      <c r="L3" s="197"/>
      <c r="M3" s="197"/>
      <c r="N3" s="22"/>
    </row>
    <row r="4" spans="1:14">
      <c r="A4" s="246" t="s">
        <v>299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2" customHeight="1">
      <c r="N6" s="21"/>
    </row>
    <row r="7" spans="1:14" ht="36" customHeight="1">
      <c r="A7" s="230" t="s">
        <v>210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1"/>
    </row>
    <row r="8" spans="1:14" ht="12.75" customHeight="1">
      <c r="A8" s="231" t="s">
        <v>79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1"/>
    </row>
    <row r="9" spans="1:14" ht="12.75" customHeight="1">
      <c r="A9" s="3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1"/>
    </row>
    <row r="10" spans="1:14">
      <c r="A10" s="241" t="s">
        <v>28</v>
      </c>
      <c r="B10" s="243" t="s">
        <v>29</v>
      </c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5"/>
    </row>
    <row r="11" spans="1:14">
      <c r="A11" s="242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60" t="s">
        <v>30</v>
      </c>
      <c r="B12" s="77">
        <v>500.81</v>
      </c>
      <c r="C12" s="14">
        <v>590.94000000000005</v>
      </c>
      <c r="D12" s="14">
        <v>681.75</v>
      </c>
      <c r="E12" s="14">
        <v>773.12</v>
      </c>
      <c r="F12" s="14">
        <v>864.5</v>
      </c>
      <c r="G12" s="14">
        <v>955.3</v>
      </c>
      <c r="H12" s="14">
        <v>1045.45</v>
      </c>
      <c r="I12" s="14">
        <v>1138.05</v>
      </c>
      <c r="J12" s="14">
        <v>1226.99</v>
      </c>
      <c r="K12" s="14">
        <v>1319.63</v>
      </c>
      <c r="L12" s="14">
        <v>1409.75</v>
      </c>
      <c r="M12" s="14">
        <v>1501.17</v>
      </c>
    </row>
    <row r="13" spans="1:14" ht="12.75" customHeight="1">
      <c r="A13" s="61" t="s">
        <v>7</v>
      </c>
      <c r="B13" s="14">
        <v>587.86</v>
      </c>
      <c r="C13" s="14">
        <v>685.43</v>
      </c>
      <c r="D13" s="14">
        <v>783</v>
      </c>
      <c r="E13" s="14">
        <v>880.56</v>
      </c>
      <c r="F13" s="14">
        <v>979.37</v>
      </c>
      <c r="G13" s="14">
        <v>1076.93</v>
      </c>
      <c r="H13" s="14">
        <v>1175.1099999999999</v>
      </c>
      <c r="I13" s="14">
        <v>1272.69</v>
      </c>
      <c r="J13" s="14">
        <v>1369.62</v>
      </c>
      <c r="K13" s="14">
        <v>1467.19</v>
      </c>
      <c r="L13" s="14">
        <v>1565.99</v>
      </c>
      <c r="M13" s="14">
        <v>1661.72</v>
      </c>
    </row>
    <row r="14" spans="1:14" ht="12.75" customHeight="1">
      <c r="A14" s="61" t="s">
        <v>8</v>
      </c>
      <c r="B14" s="14">
        <v>665.06</v>
      </c>
      <c r="C14" s="14">
        <v>766.93</v>
      </c>
      <c r="D14" s="14">
        <v>868.24</v>
      </c>
      <c r="E14" s="14">
        <v>969.5</v>
      </c>
      <c r="F14" s="14">
        <v>1071.3900000000001</v>
      </c>
      <c r="G14" s="14">
        <v>1173.26</v>
      </c>
      <c r="H14" s="14">
        <v>1275.18</v>
      </c>
      <c r="I14" s="14">
        <v>1376.43</v>
      </c>
      <c r="J14" s="14">
        <v>1477.09</v>
      </c>
      <c r="K14" s="14">
        <v>1577.74</v>
      </c>
      <c r="L14" s="14">
        <v>1679.61</v>
      </c>
      <c r="M14" s="14">
        <v>1780.89</v>
      </c>
    </row>
    <row r="15" spans="1:14" ht="12.75" customHeight="1">
      <c r="A15" s="61" t="s">
        <v>9</v>
      </c>
      <c r="B15" s="14">
        <v>722.47</v>
      </c>
      <c r="C15" s="14">
        <v>829.94</v>
      </c>
      <c r="D15" s="14">
        <v>934.9</v>
      </c>
      <c r="E15" s="14">
        <v>1041.1400000000001</v>
      </c>
      <c r="F15" s="14">
        <v>1146.72</v>
      </c>
      <c r="G15" s="14">
        <v>1252.9100000000001</v>
      </c>
      <c r="H15" s="14">
        <v>1358.51</v>
      </c>
      <c r="I15" s="14">
        <v>1464.72</v>
      </c>
      <c r="J15" s="14">
        <v>1570.92</v>
      </c>
      <c r="K15" s="14">
        <v>1676.53</v>
      </c>
      <c r="L15" s="14">
        <v>1782.14</v>
      </c>
      <c r="M15" s="14">
        <v>1887.74</v>
      </c>
    </row>
    <row r="16" spans="1:14" ht="12.75" customHeight="1">
      <c r="A16" s="61" t="s">
        <v>10</v>
      </c>
      <c r="B16" s="14">
        <v>804.62</v>
      </c>
      <c r="C16" s="14">
        <v>917.01</v>
      </c>
      <c r="D16" s="14">
        <v>1030.5999999999999</v>
      </c>
      <c r="E16" s="14">
        <v>1141.78</v>
      </c>
      <c r="F16" s="14">
        <v>1254.1400000000001</v>
      </c>
      <c r="G16" s="14">
        <v>1365.92</v>
      </c>
      <c r="H16" s="14">
        <v>1478.92</v>
      </c>
      <c r="I16" s="14">
        <v>1591.34</v>
      </c>
      <c r="J16" s="14">
        <v>1703.7</v>
      </c>
      <c r="K16" s="14">
        <v>1815.47</v>
      </c>
      <c r="L16" s="14">
        <v>1927.84</v>
      </c>
      <c r="M16" s="14">
        <v>2040.25</v>
      </c>
    </row>
    <row r="17" spans="1:13" ht="12.75" customHeight="1">
      <c r="A17" s="61" t="s">
        <v>31</v>
      </c>
      <c r="B17" s="14">
        <v>884.88</v>
      </c>
      <c r="C17" s="14">
        <v>1001.6</v>
      </c>
      <c r="D17" s="14">
        <v>1118.32</v>
      </c>
      <c r="E17" s="14">
        <v>1235.6300000000001</v>
      </c>
      <c r="F17" s="14">
        <v>1351.72</v>
      </c>
      <c r="G17" s="14">
        <v>1468.44</v>
      </c>
      <c r="H17" s="14">
        <v>1585.79</v>
      </c>
      <c r="I17" s="14">
        <v>1702.47</v>
      </c>
      <c r="J17" s="14">
        <v>1819.19</v>
      </c>
      <c r="K17" s="14">
        <v>1935.88</v>
      </c>
      <c r="L17" s="14">
        <v>2052.61</v>
      </c>
      <c r="M17" s="14">
        <v>2169.3000000000002</v>
      </c>
    </row>
    <row r="18" spans="1:13" ht="12.75" customHeight="1">
      <c r="A18" s="61" t="s">
        <v>12</v>
      </c>
      <c r="B18" s="14">
        <v>967.64</v>
      </c>
      <c r="C18" s="14">
        <v>1088.04</v>
      </c>
      <c r="D18" s="14">
        <v>1208.47</v>
      </c>
      <c r="E18" s="14">
        <v>1330.11</v>
      </c>
      <c r="F18" s="14">
        <v>1450.53</v>
      </c>
      <c r="G18" s="14">
        <v>1571.57</v>
      </c>
      <c r="H18" s="14">
        <v>1691.96</v>
      </c>
      <c r="I18" s="14">
        <v>1812.38</v>
      </c>
      <c r="J18" s="14">
        <v>1932.8</v>
      </c>
      <c r="K18" s="14">
        <v>2053.85</v>
      </c>
      <c r="L18" s="14">
        <v>2174.85</v>
      </c>
      <c r="M18" s="14">
        <v>2295.27</v>
      </c>
    </row>
    <row r="19" spans="1:13" ht="12.75" customHeight="1">
      <c r="A19" s="61" t="s">
        <v>32</v>
      </c>
      <c r="B19" s="14">
        <v>1080.6400000000001</v>
      </c>
      <c r="C19" s="14">
        <v>1210.92</v>
      </c>
      <c r="D19" s="14">
        <v>1341.22</v>
      </c>
      <c r="E19" s="14">
        <v>1471.52</v>
      </c>
      <c r="F19" s="14">
        <v>1601.82</v>
      </c>
      <c r="G19" s="14">
        <v>1731.49</v>
      </c>
      <c r="H19" s="14">
        <v>1863.65</v>
      </c>
      <c r="I19" s="14">
        <v>1994.54</v>
      </c>
      <c r="J19" s="14">
        <v>2124.2199999999998</v>
      </c>
      <c r="K19" s="14">
        <v>2255.15</v>
      </c>
      <c r="L19" s="14">
        <v>2385.4299999999998</v>
      </c>
      <c r="M19" s="14">
        <v>2516.3200000000002</v>
      </c>
    </row>
    <row r="20" spans="1:13" ht="12.75" customHeight="1">
      <c r="A20" s="61" t="s">
        <v>33</v>
      </c>
      <c r="B20" s="14">
        <v>1141.78</v>
      </c>
      <c r="C20" s="14">
        <v>1278.8399999999999</v>
      </c>
      <c r="D20" s="14">
        <v>1415.33</v>
      </c>
      <c r="E20" s="14">
        <v>1551.8</v>
      </c>
      <c r="F20" s="14">
        <v>1690.12</v>
      </c>
      <c r="G20" s="14">
        <v>1826.58</v>
      </c>
      <c r="H20" s="14">
        <v>1963.68</v>
      </c>
      <c r="I20" s="14">
        <v>2100.7600000000002</v>
      </c>
      <c r="J20" s="14">
        <v>2238.48</v>
      </c>
      <c r="K20" s="14">
        <v>2375.56</v>
      </c>
      <c r="L20" s="14">
        <v>2512.0300000000002</v>
      </c>
      <c r="M20" s="14">
        <v>2648.49</v>
      </c>
    </row>
    <row r="21" spans="1:13" ht="12.75" customHeight="1">
      <c r="A21" s="61" t="s">
        <v>34</v>
      </c>
      <c r="B21" s="14">
        <v>1141.78</v>
      </c>
      <c r="C21" s="14">
        <v>1283.18</v>
      </c>
      <c r="D21" s="14">
        <v>1427.07</v>
      </c>
      <c r="E21" s="14">
        <v>1570.92</v>
      </c>
      <c r="F21" s="14">
        <v>1713.59</v>
      </c>
      <c r="G21" s="14">
        <v>1856.82</v>
      </c>
      <c r="H21" s="14">
        <v>2001.97</v>
      </c>
      <c r="I21" s="14">
        <v>2144.59</v>
      </c>
      <c r="J21" s="14">
        <v>2288.46</v>
      </c>
      <c r="K21" s="14">
        <v>2431.15</v>
      </c>
      <c r="L21" s="14">
        <v>2576.2600000000002</v>
      </c>
      <c r="M21" s="14">
        <v>2719.51</v>
      </c>
    </row>
    <row r="22" spans="1:13" ht="12.75" customHeight="1">
      <c r="A22" s="61" t="s">
        <v>35</v>
      </c>
      <c r="B22" s="14">
        <v>1257.26</v>
      </c>
      <c r="C22" s="14">
        <v>1415.94</v>
      </c>
      <c r="D22" s="14">
        <v>1575.27</v>
      </c>
      <c r="E22" s="14">
        <v>1734.59</v>
      </c>
      <c r="F22" s="14">
        <v>1893.28</v>
      </c>
      <c r="G22" s="14">
        <v>2052.61</v>
      </c>
      <c r="H22" s="14">
        <v>2211.92</v>
      </c>
      <c r="I22" s="14">
        <v>2370.61</v>
      </c>
      <c r="J22" s="14">
        <v>2529.92</v>
      </c>
      <c r="K22" s="14">
        <v>2688.61</v>
      </c>
      <c r="L22" s="14">
        <v>2847.94</v>
      </c>
      <c r="M22" s="14">
        <v>3006.03</v>
      </c>
    </row>
    <row r="23" spans="1:13" ht="15.75" customHeight="1">
      <c r="A23" s="61" t="s">
        <v>218</v>
      </c>
      <c r="B23" s="14">
        <v>1346.79</v>
      </c>
      <c r="C23" s="14">
        <v>1525.86</v>
      </c>
      <c r="D23" s="14">
        <v>1706.17</v>
      </c>
      <c r="E23" s="14">
        <v>1885.22</v>
      </c>
      <c r="F23" s="14">
        <v>2064.9699999999998</v>
      </c>
      <c r="G23" s="14">
        <v>2244.63</v>
      </c>
      <c r="H23" s="14">
        <v>2424.34</v>
      </c>
      <c r="I23" s="14">
        <v>2603.42</v>
      </c>
      <c r="J23" s="14">
        <v>2784.37</v>
      </c>
      <c r="K23" s="14">
        <v>2962.81</v>
      </c>
      <c r="L23" s="14">
        <v>3142.49</v>
      </c>
      <c r="M23" s="14">
        <v>3322.81</v>
      </c>
    </row>
    <row r="24" spans="1:1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</row>
  </sheetData>
  <mergeCells count="8">
    <mergeCell ref="A25:L25"/>
    <mergeCell ref="G3:M3"/>
    <mergeCell ref="A2:M2"/>
    <mergeCell ref="A7:M7"/>
    <mergeCell ref="A10:A11"/>
    <mergeCell ref="B10:M10"/>
    <mergeCell ref="A4:M4"/>
    <mergeCell ref="A8:M8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8" sqref="A8:M8"/>
    </sheetView>
  </sheetViews>
  <sheetFormatPr baseColWidth="10" defaultRowHeight="12.75"/>
  <cols>
    <col min="1" max="1" width="24.140625" customWidth="1"/>
    <col min="2" max="13" width="8.85546875" customWidth="1"/>
  </cols>
  <sheetData>
    <row r="1" spans="1:14" s="159" customFormat="1"/>
    <row r="2" spans="1:14" ht="18" customHeight="1">
      <c r="A2" s="195" t="s">
        <v>282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4" ht="15" customHeight="1">
      <c r="G3" s="196"/>
      <c r="H3" s="197"/>
      <c r="I3" s="197"/>
      <c r="J3" s="197"/>
      <c r="K3" s="197"/>
      <c r="L3" s="197"/>
      <c r="M3" s="197"/>
      <c r="N3" s="22"/>
    </row>
    <row r="4" spans="1:14">
      <c r="A4" s="229" t="s">
        <v>299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4" ht="12.75" customHeight="1"/>
    <row r="7" spans="1:14" ht="33" customHeight="1">
      <c r="A7" s="230" t="s">
        <v>211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2.75" customHeight="1">
      <c r="A8" s="231" t="s">
        <v>36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2.75" customHeight="1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>
      <c r="A10" s="233" t="s">
        <v>28</v>
      </c>
      <c r="B10" s="249" t="s">
        <v>29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50"/>
    </row>
    <row r="11" spans="1:14">
      <c r="A11" s="248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25" t="s">
        <v>30</v>
      </c>
      <c r="B12" s="77">
        <v>608.25</v>
      </c>
      <c r="C12" s="14">
        <v>716.92</v>
      </c>
      <c r="D12" s="14">
        <v>828.7</v>
      </c>
      <c r="E12" s="14">
        <v>937.98</v>
      </c>
      <c r="F12" s="14">
        <v>1049.1400000000001</v>
      </c>
      <c r="G12" s="14">
        <v>1159.69</v>
      </c>
      <c r="H12" s="14">
        <v>1270.82</v>
      </c>
      <c r="I12" s="14">
        <v>1381.97</v>
      </c>
      <c r="J12" s="14">
        <v>1490.68</v>
      </c>
      <c r="K12" s="14">
        <v>1601.82</v>
      </c>
      <c r="L12" s="14">
        <v>1711.73</v>
      </c>
      <c r="M12" s="14">
        <v>1822.87</v>
      </c>
    </row>
    <row r="13" spans="1:14" ht="12.75" customHeight="1">
      <c r="A13" s="25" t="s">
        <v>7</v>
      </c>
      <c r="B13" s="14">
        <v>714.43</v>
      </c>
      <c r="C13" s="14">
        <v>833.01</v>
      </c>
      <c r="D13" s="14">
        <v>951.57</v>
      </c>
      <c r="E13" s="14">
        <v>1070.17</v>
      </c>
      <c r="F13" s="14">
        <v>1189.95</v>
      </c>
      <c r="G13" s="14">
        <v>1307.26</v>
      </c>
      <c r="H13" s="14">
        <v>1427.07</v>
      </c>
      <c r="I13" s="14">
        <v>1545.01</v>
      </c>
      <c r="J13" s="14">
        <v>1663.56</v>
      </c>
      <c r="K13" s="14">
        <v>1782.14</v>
      </c>
      <c r="L13" s="14">
        <v>1900.08</v>
      </c>
      <c r="M13" s="14">
        <v>2018.64</v>
      </c>
    </row>
    <row r="14" spans="1:14" ht="12.75" customHeight="1">
      <c r="A14" s="25" t="s">
        <v>8</v>
      </c>
      <c r="B14" s="14">
        <v>806.48</v>
      </c>
      <c r="C14" s="14">
        <v>930.59</v>
      </c>
      <c r="D14" s="14">
        <v>1053.45</v>
      </c>
      <c r="E14" s="14">
        <v>1177.58</v>
      </c>
      <c r="F14" s="14">
        <v>1300.46</v>
      </c>
      <c r="G14" s="14">
        <v>1424.59</v>
      </c>
      <c r="H14" s="14">
        <v>1546.86</v>
      </c>
      <c r="I14" s="14">
        <v>1670.35</v>
      </c>
      <c r="J14" s="14">
        <v>1792.62</v>
      </c>
      <c r="K14" s="14">
        <v>1916.14</v>
      </c>
      <c r="L14" s="14">
        <v>2040.25</v>
      </c>
      <c r="M14" s="14">
        <v>2163.13</v>
      </c>
    </row>
    <row r="15" spans="1:14" ht="12.75" customHeight="1">
      <c r="A15" s="25" t="s">
        <v>9</v>
      </c>
      <c r="B15" s="14">
        <v>878.11</v>
      </c>
      <c r="C15" s="14">
        <v>1007.15</v>
      </c>
      <c r="D15" s="14">
        <v>1136.23</v>
      </c>
      <c r="E15" s="14">
        <v>1264.6600000000001</v>
      </c>
      <c r="F15" s="14">
        <v>1392.49</v>
      </c>
      <c r="G15" s="14">
        <v>1520.93</v>
      </c>
      <c r="H15" s="14">
        <v>1650.57</v>
      </c>
      <c r="I15" s="14">
        <v>1778.43</v>
      </c>
      <c r="J15" s="14">
        <v>1907.49</v>
      </c>
      <c r="K15" s="14">
        <v>2035.93</v>
      </c>
      <c r="L15" s="14">
        <v>2164.36</v>
      </c>
      <c r="M15" s="14">
        <v>2292.8200000000002</v>
      </c>
    </row>
    <row r="16" spans="1:14" ht="12.75" customHeight="1">
      <c r="A16" s="25" t="s">
        <v>10</v>
      </c>
      <c r="B16" s="14">
        <v>977.51</v>
      </c>
      <c r="C16" s="14">
        <v>1113.98</v>
      </c>
      <c r="D16" s="14">
        <v>1250.46</v>
      </c>
      <c r="E16" s="14">
        <v>1386.31</v>
      </c>
      <c r="F16" s="14">
        <v>1522.15</v>
      </c>
      <c r="G16" s="14">
        <v>1658.62</v>
      </c>
      <c r="H16" s="14">
        <v>1795.73</v>
      </c>
      <c r="I16" s="14">
        <v>1931.56</v>
      </c>
      <c r="J16" s="14">
        <v>2069.27</v>
      </c>
      <c r="K16" s="14">
        <v>2205.11</v>
      </c>
      <c r="L16" s="14">
        <v>2340.9699999999998</v>
      </c>
      <c r="M16" s="14">
        <v>2478.06</v>
      </c>
    </row>
    <row r="17" spans="1:13" ht="12.75" customHeight="1">
      <c r="A17" s="25" t="s">
        <v>31</v>
      </c>
      <c r="B17" s="14">
        <v>1075.08</v>
      </c>
      <c r="C17" s="14">
        <v>1217.1199999999999</v>
      </c>
      <c r="D17" s="14">
        <v>1360.21</v>
      </c>
      <c r="E17" s="14">
        <v>1500.56</v>
      </c>
      <c r="F17" s="14">
        <v>1641.94</v>
      </c>
      <c r="G17" s="14">
        <v>1782.75</v>
      </c>
      <c r="H17" s="14">
        <v>1924.77</v>
      </c>
      <c r="I17" s="14">
        <v>2066.8000000000002</v>
      </c>
      <c r="J17" s="14">
        <v>2208.8200000000002</v>
      </c>
      <c r="K17" s="14">
        <v>2350.25</v>
      </c>
      <c r="L17" s="14">
        <v>2492.2600000000002</v>
      </c>
      <c r="M17" s="14">
        <v>2633.68</v>
      </c>
    </row>
    <row r="18" spans="1:13" ht="12.75" customHeight="1">
      <c r="A18" s="25" t="s">
        <v>12</v>
      </c>
      <c r="B18" s="14">
        <v>1174.5</v>
      </c>
      <c r="C18" s="14">
        <v>1322.11</v>
      </c>
      <c r="D18" s="14">
        <v>1467.19</v>
      </c>
      <c r="E18" s="14">
        <v>1614.17</v>
      </c>
      <c r="F18" s="14">
        <v>1760.53</v>
      </c>
      <c r="G18" s="14">
        <v>1908.1</v>
      </c>
      <c r="H18" s="14">
        <v>2053.85</v>
      </c>
      <c r="I18" s="14">
        <v>2200.16</v>
      </c>
      <c r="J18" s="14">
        <v>2347.17</v>
      </c>
      <c r="K18" s="14">
        <v>2494.12</v>
      </c>
      <c r="L18" s="14">
        <v>2639.83</v>
      </c>
      <c r="M18" s="14">
        <v>2788.04</v>
      </c>
    </row>
    <row r="19" spans="1:13" ht="12.75" customHeight="1">
      <c r="A19" s="25" t="s">
        <v>32</v>
      </c>
      <c r="B19" s="14">
        <v>1311.58</v>
      </c>
      <c r="C19" s="14">
        <v>1469.65</v>
      </c>
      <c r="D19" s="14">
        <v>1628.36</v>
      </c>
      <c r="E19" s="14">
        <v>1787.08</v>
      </c>
      <c r="F19" s="14">
        <v>1946.4</v>
      </c>
      <c r="G19" s="14">
        <v>2104.46</v>
      </c>
      <c r="H19" s="14">
        <v>2262.5500000000002</v>
      </c>
      <c r="I19" s="14">
        <v>2421.27</v>
      </c>
      <c r="J19" s="14">
        <v>2579.9499999999998</v>
      </c>
      <c r="K19" s="14">
        <v>2738.03</v>
      </c>
      <c r="L19" s="14">
        <v>2896.72</v>
      </c>
      <c r="M19" s="14">
        <v>3054.82</v>
      </c>
    </row>
    <row r="20" spans="1:13" ht="14.25" customHeight="1">
      <c r="A20" s="30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15.75" customHeight="1">
      <c r="A21" s="26" t="s">
        <v>44</v>
      </c>
      <c r="B21" s="64">
        <v>1386.31</v>
      </c>
      <c r="C21" s="64">
        <v>1551.8</v>
      </c>
      <c r="D21" s="64">
        <v>1719.15</v>
      </c>
      <c r="E21" s="64">
        <v>1885.22</v>
      </c>
      <c r="F21" s="64">
        <v>2051.9699999999998</v>
      </c>
      <c r="G21" s="64">
        <v>2218.08</v>
      </c>
      <c r="H21" s="64">
        <v>2384.83</v>
      </c>
      <c r="I21" s="64">
        <v>2550.96</v>
      </c>
      <c r="J21" s="64">
        <v>2717.64</v>
      </c>
      <c r="K21" s="64">
        <v>2883.76</v>
      </c>
      <c r="L21" s="64">
        <v>3050.5</v>
      </c>
      <c r="M21" s="64">
        <v>3216.6</v>
      </c>
    </row>
    <row r="22" spans="1:13" ht="15" customHeight="1">
      <c r="A22" s="28" t="s">
        <v>45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3" ht="15" customHeight="1">
      <c r="A23" s="26" t="s">
        <v>46</v>
      </c>
      <c r="B23" s="64">
        <v>1386.31</v>
      </c>
      <c r="C23" s="64">
        <v>1558.6</v>
      </c>
      <c r="D23" s="64">
        <v>1731.49</v>
      </c>
      <c r="E23" s="64">
        <v>1907.49</v>
      </c>
      <c r="F23" s="64">
        <v>2081</v>
      </c>
      <c r="G23" s="64">
        <v>2256.36</v>
      </c>
      <c r="H23" s="64">
        <v>2429.89</v>
      </c>
      <c r="I23" s="64">
        <v>2604.0100000000002</v>
      </c>
      <c r="J23" s="64">
        <v>2779.4</v>
      </c>
      <c r="K23" s="64">
        <v>2952.95</v>
      </c>
      <c r="L23" s="64">
        <v>3127.06</v>
      </c>
      <c r="M23" s="64">
        <v>3301.21</v>
      </c>
    </row>
    <row r="24" spans="1:13">
      <c r="A24" s="28" t="s">
        <v>47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>
      <c r="A25" s="26" t="s">
        <v>48</v>
      </c>
      <c r="B25" s="64">
        <v>1526.46</v>
      </c>
      <c r="C25" s="64">
        <v>1719.77</v>
      </c>
      <c r="D25" s="64">
        <v>1913.03</v>
      </c>
      <c r="E25" s="64">
        <v>2106.3200000000002</v>
      </c>
      <c r="F25" s="64">
        <v>2298.38</v>
      </c>
      <c r="G25" s="64">
        <v>2492.88</v>
      </c>
      <c r="H25" s="64">
        <v>2685.55</v>
      </c>
      <c r="I25" s="64">
        <v>2878.82</v>
      </c>
      <c r="J25" s="64">
        <v>3070.85</v>
      </c>
      <c r="K25" s="64">
        <v>3264.77</v>
      </c>
      <c r="L25" s="64">
        <v>3458.05</v>
      </c>
      <c r="M25" s="64">
        <v>3651.32</v>
      </c>
    </row>
    <row r="26" spans="1:13">
      <c r="A26" s="28" t="s">
        <v>49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>
      <c r="A27" s="26" t="s">
        <v>50</v>
      </c>
      <c r="B27" s="64">
        <v>1636.39</v>
      </c>
      <c r="C27" s="64">
        <v>1853.15</v>
      </c>
      <c r="D27" s="64">
        <v>2072.37</v>
      </c>
      <c r="E27" s="64">
        <v>2289.71</v>
      </c>
      <c r="F27" s="64">
        <v>2507.71</v>
      </c>
      <c r="G27" s="64">
        <v>2725.67</v>
      </c>
      <c r="H27" s="64">
        <v>2944.27</v>
      </c>
      <c r="I27" s="64">
        <v>3162.25</v>
      </c>
      <c r="J27" s="64">
        <v>3379</v>
      </c>
      <c r="K27" s="64">
        <v>3597.63</v>
      </c>
      <c r="L27" s="64">
        <v>3815.58</v>
      </c>
      <c r="M27" s="64">
        <v>4034.8</v>
      </c>
    </row>
    <row r="29" spans="1:13" s="115" customFormat="1" ht="15.75" customHeight="1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</row>
  </sheetData>
  <mergeCells count="8">
    <mergeCell ref="A29:M29"/>
    <mergeCell ref="G3:M3"/>
    <mergeCell ref="A2:M2"/>
    <mergeCell ref="A4:M4"/>
    <mergeCell ref="A10:A11"/>
    <mergeCell ref="B10:M10"/>
    <mergeCell ref="A7:M7"/>
    <mergeCell ref="A8:M8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D6" sqref="D6"/>
    </sheetView>
  </sheetViews>
  <sheetFormatPr baseColWidth="10" defaultRowHeight="12.75"/>
  <cols>
    <col min="1" max="1" width="23.42578125" customWidth="1"/>
    <col min="2" max="13" width="8.85546875" customWidth="1"/>
  </cols>
  <sheetData>
    <row r="1" spans="1:14" s="159" customFormat="1"/>
    <row r="2" spans="1:14" ht="18" customHeight="1">
      <c r="A2" s="195" t="s">
        <v>283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4" ht="14.25" customHeight="1">
      <c r="G3" s="196"/>
      <c r="H3" s="197"/>
      <c r="I3" s="197"/>
      <c r="J3" s="197"/>
      <c r="K3" s="197"/>
      <c r="L3" s="197"/>
      <c r="M3" s="197"/>
      <c r="N3" s="22"/>
    </row>
    <row r="4" spans="1:14" ht="12.2" customHeight="1">
      <c r="A4" s="229" t="s">
        <v>299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4" ht="12.2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4" ht="12.75" customHeight="1"/>
    <row r="7" spans="1:14" ht="20.25" customHeight="1">
      <c r="A7" s="230" t="s">
        <v>267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2.2" customHeight="1">
      <c r="A8" s="231" t="s">
        <v>79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2.2" customHeight="1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12.2" customHeight="1">
      <c r="A10" s="233" t="s">
        <v>28</v>
      </c>
      <c r="B10" s="249" t="s">
        <v>29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50"/>
    </row>
    <row r="11" spans="1:14" ht="12.2" customHeight="1">
      <c r="A11" s="234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19" t="s">
        <v>30</v>
      </c>
      <c r="B12" s="77">
        <v>1131.9100000000001</v>
      </c>
      <c r="C12" s="14">
        <v>1323.95</v>
      </c>
      <c r="D12" s="14">
        <v>1514.14</v>
      </c>
      <c r="E12" s="14">
        <v>1706.8</v>
      </c>
      <c r="F12" s="14">
        <v>1895.11</v>
      </c>
      <c r="G12" s="14">
        <v>2087.17</v>
      </c>
      <c r="H12" s="14">
        <v>2279.23</v>
      </c>
      <c r="I12" s="14">
        <v>2471.27</v>
      </c>
      <c r="J12" s="14">
        <v>2662.07</v>
      </c>
      <c r="K12" s="14">
        <v>2852.27</v>
      </c>
      <c r="L12" s="14">
        <v>3043.08</v>
      </c>
      <c r="M12" s="14">
        <v>3235.75</v>
      </c>
    </row>
    <row r="13" spans="1:14" ht="12.75" customHeight="1">
      <c r="A13" s="18" t="s">
        <v>7</v>
      </c>
      <c r="B13" s="14">
        <v>1325.78</v>
      </c>
      <c r="C13" s="14">
        <v>1530.18</v>
      </c>
      <c r="D13" s="14">
        <v>1737.03</v>
      </c>
      <c r="E13" s="14">
        <v>1940.19</v>
      </c>
      <c r="F13" s="14">
        <v>2145.25</v>
      </c>
      <c r="G13" s="14">
        <v>2349.62</v>
      </c>
      <c r="H13" s="14">
        <v>2554.02</v>
      </c>
      <c r="I13" s="14">
        <v>2760.25</v>
      </c>
      <c r="J13" s="14">
        <v>2964.67</v>
      </c>
      <c r="K13" s="14">
        <v>3169.05</v>
      </c>
      <c r="L13" s="14">
        <v>3375.31</v>
      </c>
      <c r="M13" s="14">
        <v>3580.32</v>
      </c>
    </row>
    <row r="14" spans="1:14" ht="12.75" customHeight="1">
      <c r="A14" s="18" t="s">
        <v>8</v>
      </c>
      <c r="B14" s="14">
        <v>1499.31</v>
      </c>
      <c r="C14" s="14">
        <v>1712.34</v>
      </c>
      <c r="D14" s="14">
        <v>1924.77</v>
      </c>
      <c r="E14" s="14">
        <v>2136.5700000000002</v>
      </c>
      <c r="F14" s="14">
        <v>2349.0100000000002</v>
      </c>
      <c r="G14" s="14">
        <v>2562.0500000000002</v>
      </c>
      <c r="H14" s="14">
        <v>2774.44</v>
      </c>
      <c r="I14" s="14">
        <v>2987.5</v>
      </c>
      <c r="J14" s="14">
        <v>3201.15</v>
      </c>
      <c r="K14" s="14">
        <v>3412.35</v>
      </c>
      <c r="L14" s="14">
        <v>3625.38</v>
      </c>
      <c r="M14" s="14">
        <v>3838.44</v>
      </c>
    </row>
    <row r="15" spans="1:14" ht="12.75" customHeight="1">
      <c r="A15" s="18" t="s">
        <v>9</v>
      </c>
      <c r="B15" s="14">
        <v>1632.09</v>
      </c>
      <c r="C15" s="14">
        <v>1854.37</v>
      </c>
      <c r="D15" s="14">
        <v>2077.92</v>
      </c>
      <c r="E15" s="14">
        <v>2300.2199999999998</v>
      </c>
      <c r="F15" s="14">
        <v>2523.75</v>
      </c>
      <c r="G15" s="14">
        <v>2747.3</v>
      </c>
      <c r="H15" s="14">
        <v>2969.6</v>
      </c>
      <c r="I15" s="14">
        <v>3192.5</v>
      </c>
      <c r="J15" s="14">
        <v>3416.06</v>
      </c>
      <c r="K15" s="14">
        <v>3638.98</v>
      </c>
      <c r="L15" s="14">
        <v>3862.52</v>
      </c>
      <c r="M15" s="14">
        <v>4084.82</v>
      </c>
    </row>
    <row r="16" spans="1:14" ht="12.75" customHeight="1">
      <c r="A16" s="18" t="s">
        <v>10</v>
      </c>
      <c r="B16" s="14">
        <v>1814.23</v>
      </c>
      <c r="C16" s="14">
        <v>2050.12</v>
      </c>
      <c r="D16" s="14">
        <v>2285.39</v>
      </c>
      <c r="E16" s="14">
        <v>2520.6799999999998</v>
      </c>
      <c r="F16" s="14">
        <v>2755.94</v>
      </c>
      <c r="G16" s="14">
        <v>2991.21</v>
      </c>
      <c r="H16" s="14">
        <v>3226.49</v>
      </c>
      <c r="I16" s="14">
        <v>3462.37</v>
      </c>
      <c r="J16" s="14">
        <v>3697.64</v>
      </c>
      <c r="K16" s="14">
        <v>3932.9</v>
      </c>
      <c r="L16" s="14">
        <v>4168.17</v>
      </c>
      <c r="M16" s="14">
        <v>4403.45</v>
      </c>
    </row>
    <row r="17" spans="1:18" ht="12.75" customHeight="1">
      <c r="A17" s="18" t="s">
        <v>31</v>
      </c>
      <c r="B17" s="14">
        <v>1995.78</v>
      </c>
      <c r="C17" s="14">
        <v>2241.5500000000002</v>
      </c>
      <c r="D17" s="14">
        <v>2486.71</v>
      </c>
      <c r="E17" s="14">
        <v>2732.47</v>
      </c>
      <c r="F17" s="14">
        <v>2978.87</v>
      </c>
      <c r="G17" s="14">
        <v>3223.41</v>
      </c>
      <c r="H17" s="14">
        <v>3469.16</v>
      </c>
      <c r="I17" s="14">
        <v>3715.54</v>
      </c>
      <c r="J17" s="14">
        <v>3961.92</v>
      </c>
      <c r="K17" s="14">
        <v>4206.4799999999996</v>
      </c>
      <c r="L17" s="14">
        <v>4452.24</v>
      </c>
      <c r="M17" s="14">
        <v>4699.22</v>
      </c>
    </row>
    <row r="18" spans="1:18" ht="12.75" customHeight="1">
      <c r="A18" s="18" t="s">
        <v>12</v>
      </c>
      <c r="B18" s="14">
        <v>2179.1799999999998</v>
      </c>
      <c r="C18" s="14">
        <v>2432.38</v>
      </c>
      <c r="D18" s="14">
        <v>2686.79</v>
      </c>
      <c r="E18" s="14">
        <v>2940.57</v>
      </c>
      <c r="F18" s="14">
        <v>3194.97</v>
      </c>
      <c r="G18" s="14">
        <v>3450.04</v>
      </c>
      <c r="H18" s="14">
        <v>3703.2</v>
      </c>
      <c r="I18" s="14">
        <v>3957</v>
      </c>
      <c r="J18" s="14">
        <v>4210.17</v>
      </c>
      <c r="K18" s="14">
        <v>4464.57</v>
      </c>
      <c r="L18" s="14">
        <v>4717.76</v>
      </c>
      <c r="M18" s="14">
        <v>4973.41</v>
      </c>
    </row>
    <row r="19" spans="1:18" ht="12.75" customHeight="1">
      <c r="A19" s="18" t="s">
        <v>32</v>
      </c>
      <c r="B19" s="14">
        <v>2435.46</v>
      </c>
      <c r="C19" s="14">
        <v>2712.1</v>
      </c>
      <c r="D19" s="14">
        <v>2988.11</v>
      </c>
      <c r="E19" s="14">
        <v>3264.13</v>
      </c>
      <c r="F19" s="14">
        <v>3539.59</v>
      </c>
      <c r="G19" s="14">
        <v>3815.58</v>
      </c>
      <c r="H19" s="14">
        <v>4092.23</v>
      </c>
      <c r="I19" s="14">
        <v>4368.24</v>
      </c>
      <c r="J19" s="14">
        <v>4644.3</v>
      </c>
      <c r="K19" s="14">
        <v>4919.67</v>
      </c>
      <c r="L19" s="14">
        <v>5194.46</v>
      </c>
      <c r="M19" s="14">
        <v>5472.35</v>
      </c>
    </row>
    <row r="20" spans="1:18" ht="12.75" customHeight="1">
      <c r="A20" s="18" t="s">
        <v>33</v>
      </c>
      <c r="B20" s="14">
        <v>2583.04</v>
      </c>
      <c r="C20" s="14">
        <v>2872.03</v>
      </c>
      <c r="D20" s="14">
        <v>3162.25</v>
      </c>
      <c r="E20" s="14">
        <v>3452.48</v>
      </c>
      <c r="F20" s="14">
        <v>3740.25</v>
      </c>
      <c r="G20" s="14">
        <v>4029.85</v>
      </c>
      <c r="H20" s="14">
        <v>4318.22</v>
      </c>
      <c r="I20" s="14">
        <v>4608.47</v>
      </c>
      <c r="J20" s="14">
        <v>4897.45</v>
      </c>
      <c r="K20" s="14">
        <v>5186.4399999999996</v>
      </c>
      <c r="L20" s="14">
        <v>5476.69</v>
      </c>
      <c r="M20" s="14">
        <v>5765.66</v>
      </c>
    </row>
    <row r="21" spans="1:18" ht="12.75" customHeight="1">
      <c r="A21" s="18" t="s">
        <v>34</v>
      </c>
      <c r="B21" s="14">
        <v>2583.66</v>
      </c>
      <c r="C21" s="14">
        <v>2888.09</v>
      </c>
      <c r="D21" s="14">
        <v>3191.9</v>
      </c>
      <c r="E21" s="14">
        <v>3495.72</v>
      </c>
      <c r="F21" s="14">
        <v>3799.54</v>
      </c>
      <c r="G21" s="14">
        <v>4103.32</v>
      </c>
      <c r="H21" s="14">
        <v>4407.7700000000004</v>
      </c>
      <c r="I21" s="14">
        <v>4711.59</v>
      </c>
      <c r="J21" s="14">
        <v>5015.38</v>
      </c>
      <c r="K21" s="14">
        <v>5319.22</v>
      </c>
      <c r="L21" s="14">
        <v>5623.65</v>
      </c>
      <c r="M21" s="14">
        <v>5926.85</v>
      </c>
    </row>
    <row r="22" spans="1:18" ht="12.75" customHeight="1">
      <c r="A22" s="18" t="s">
        <v>35</v>
      </c>
      <c r="B22" s="14">
        <v>2880.67</v>
      </c>
      <c r="C22" s="14">
        <v>3214.75</v>
      </c>
      <c r="D22" s="14">
        <v>3548.18</v>
      </c>
      <c r="E22" s="14">
        <v>3882.88</v>
      </c>
      <c r="F22" s="14">
        <v>4216.96</v>
      </c>
      <c r="G22" s="14">
        <v>4551.04</v>
      </c>
      <c r="H22" s="14">
        <v>4885.1000000000004</v>
      </c>
      <c r="I22" s="14">
        <v>5219.79</v>
      </c>
      <c r="J22" s="14">
        <v>5553.26</v>
      </c>
      <c r="K22" s="14">
        <v>5887.93</v>
      </c>
      <c r="L22" s="14">
        <v>6222.01</v>
      </c>
      <c r="M22" s="14">
        <v>6556.71</v>
      </c>
    </row>
    <row r="23" spans="1:18">
      <c r="A23" s="18" t="s">
        <v>218</v>
      </c>
      <c r="B23" s="14">
        <v>3106.7</v>
      </c>
      <c r="C23" s="14">
        <v>3483.99</v>
      </c>
      <c r="D23" s="14">
        <v>3861.89</v>
      </c>
      <c r="E23" s="14">
        <v>4239.8100000000004</v>
      </c>
      <c r="F23" s="14">
        <v>4617.1099999999997</v>
      </c>
      <c r="G23" s="14">
        <v>4993.8</v>
      </c>
      <c r="H23" s="14">
        <v>5372.32</v>
      </c>
      <c r="I23" s="14">
        <v>5749.01</v>
      </c>
      <c r="J23" s="14">
        <v>6126.3</v>
      </c>
      <c r="K23" s="14">
        <v>6504.82</v>
      </c>
      <c r="L23" s="69"/>
      <c r="M23" s="64"/>
    </row>
    <row r="25" spans="1:18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</row>
    <row r="29" spans="1:18" ht="18">
      <c r="F29" s="1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6:18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6:18"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</row>
    <row r="35" spans="6:18"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</row>
  </sheetData>
  <mergeCells count="10">
    <mergeCell ref="G3:M3"/>
    <mergeCell ref="A2:M2"/>
    <mergeCell ref="F34:R34"/>
    <mergeCell ref="F35:R35"/>
    <mergeCell ref="A4:M4"/>
    <mergeCell ref="A10:A11"/>
    <mergeCell ref="B10:M10"/>
    <mergeCell ref="A7:M7"/>
    <mergeCell ref="A8:M8"/>
    <mergeCell ref="A25:L25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M28" sqref="A1:M28"/>
    </sheetView>
  </sheetViews>
  <sheetFormatPr baseColWidth="10" defaultRowHeight="12.75"/>
  <cols>
    <col min="1" max="1" width="18.85546875" customWidth="1"/>
    <col min="2" max="14" width="8.85546875" customWidth="1"/>
  </cols>
  <sheetData>
    <row r="1" spans="1:14" s="159" customFormat="1"/>
    <row r="2" spans="1:14" ht="18" customHeight="1">
      <c r="A2" s="195" t="s">
        <v>284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4" ht="14.25" customHeight="1">
      <c r="B3" s="23"/>
      <c r="C3" s="23"/>
      <c r="D3" s="23"/>
      <c r="E3" s="23"/>
      <c r="F3" s="23"/>
      <c r="G3" s="196"/>
      <c r="H3" s="197"/>
      <c r="I3" s="197"/>
      <c r="J3" s="197"/>
      <c r="K3" s="197"/>
      <c r="L3" s="197"/>
      <c r="M3" s="197"/>
      <c r="N3" s="22"/>
    </row>
    <row r="4" spans="1:14">
      <c r="K4" s="229" t="s">
        <v>299</v>
      </c>
      <c r="L4" s="229"/>
      <c r="M4" s="229"/>
    </row>
    <row r="5" spans="1:14">
      <c r="K5" s="23"/>
      <c r="L5" s="23"/>
      <c r="M5" s="23"/>
    </row>
    <row r="6" spans="1:14" ht="12.75" customHeight="1"/>
    <row r="7" spans="1:14" ht="22.5" customHeight="1">
      <c r="A7" s="230" t="s">
        <v>266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2.75" customHeight="1">
      <c r="A8" s="231" t="s">
        <v>36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2.75" customHeight="1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>
      <c r="A10" s="233" t="s">
        <v>28</v>
      </c>
      <c r="B10" s="252" t="s">
        <v>29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50"/>
    </row>
    <row r="11" spans="1:14">
      <c r="A11" s="234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26" t="s">
        <v>30</v>
      </c>
      <c r="B12" s="77">
        <v>971.95</v>
      </c>
      <c r="C12" s="14">
        <v>1132.5</v>
      </c>
      <c r="D12" s="14">
        <v>1295.53</v>
      </c>
      <c r="E12" s="14">
        <v>1456.71</v>
      </c>
      <c r="F12" s="14">
        <v>1619.12</v>
      </c>
      <c r="G12" s="14">
        <v>1782.14</v>
      </c>
      <c r="H12" s="14">
        <v>1943.29</v>
      </c>
      <c r="I12" s="14">
        <v>2106.3200000000002</v>
      </c>
      <c r="J12" s="14">
        <v>2268.73</v>
      </c>
      <c r="K12" s="14">
        <v>2429.27</v>
      </c>
      <c r="L12" s="14">
        <v>2592.92</v>
      </c>
      <c r="M12" s="14">
        <v>2752.86</v>
      </c>
    </row>
    <row r="13" spans="1:14" ht="12.75" customHeight="1">
      <c r="A13" s="25" t="s">
        <v>7</v>
      </c>
      <c r="B13" s="14">
        <v>1134.96</v>
      </c>
      <c r="C13" s="14">
        <v>1307.26</v>
      </c>
      <c r="D13" s="14">
        <v>1485.13</v>
      </c>
      <c r="E13" s="14">
        <v>1658.02</v>
      </c>
      <c r="F13" s="14">
        <v>1831.51</v>
      </c>
      <c r="G13" s="14">
        <v>2005.67</v>
      </c>
      <c r="H13" s="14">
        <v>2179.1799999999998</v>
      </c>
      <c r="I13" s="14">
        <v>2352.0700000000002</v>
      </c>
      <c r="J13" s="14">
        <v>2526.23</v>
      </c>
      <c r="K13" s="14">
        <v>2700.99</v>
      </c>
      <c r="L13" s="14">
        <v>2874.48</v>
      </c>
      <c r="M13" s="14">
        <v>3048.64</v>
      </c>
    </row>
    <row r="14" spans="1:14" ht="12.75" customHeight="1">
      <c r="A14" s="25" t="s">
        <v>8</v>
      </c>
      <c r="B14" s="14">
        <v>1283.8</v>
      </c>
      <c r="C14" s="14">
        <v>1466.58</v>
      </c>
      <c r="D14" s="14">
        <v>1647.51</v>
      </c>
      <c r="E14" s="14">
        <v>1830.3</v>
      </c>
      <c r="F14" s="14">
        <v>2011.84</v>
      </c>
      <c r="G14" s="14">
        <v>2192.17</v>
      </c>
      <c r="H14" s="14">
        <v>2374.31</v>
      </c>
      <c r="I14" s="14">
        <v>2554.62</v>
      </c>
      <c r="J14" s="14">
        <v>2738.03</v>
      </c>
      <c r="K14" s="14">
        <v>2918.94</v>
      </c>
      <c r="L14" s="14">
        <v>3099.88</v>
      </c>
      <c r="M14" s="14">
        <v>3282.66</v>
      </c>
    </row>
    <row r="15" spans="1:14" ht="12.75" customHeight="1">
      <c r="A15" s="25" t="s">
        <v>9</v>
      </c>
      <c r="B15" s="14">
        <v>1400.52</v>
      </c>
      <c r="C15" s="14">
        <v>1590.1</v>
      </c>
      <c r="D15" s="14">
        <v>1779.65</v>
      </c>
      <c r="E15" s="14">
        <v>1969.84</v>
      </c>
      <c r="F15" s="14">
        <v>2159.4299999999998</v>
      </c>
      <c r="G15" s="14">
        <v>2349.62</v>
      </c>
      <c r="H15" s="14">
        <v>2539.19</v>
      </c>
      <c r="I15" s="14">
        <v>2730</v>
      </c>
      <c r="J15" s="14">
        <v>2919.59</v>
      </c>
      <c r="K15" s="14">
        <v>3109.16</v>
      </c>
      <c r="L15" s="14">
        <v>3299.34</v>
      </c>
      <c r="M15" s="14">
        <v>3489.52</v>
      </c>
    </row>
    <row r="16" spans="1:14" ht="12.75" customHeight="1">
      <c r="A16" s="25" t="s">
        <v>10</v>
      </c>
      <c r="B16" s="14">
        <v>1557.98</v>
      </c>
      <c r="C16" s="14">
        <v>1756.81</v>
      </c>
      <c r="D16" s="14">
        <v>1956.87</v>
      </c>
      <c r="E16" s="14">
        <v>2156.35</v>
      </c>
      <c r="F16" s="14">
        <v>2356.41</v>
      </c>
      <c r="G16" s="14">
        <v>2555.27</v>
      </c>
      <c r="H16" s="14">
        <v>2755.32</v>
      </c>
      <c r="I16" s="14">
        <v>2955.38</v>
      </c>
      <c r="J16" s="14">
        <v>3155.45</v>
      </c>
      <c r="K16" s="14">
        <v>3354.3</v>
      </c>
      <c r="L16" s="14">
        <v>3553.75</v>
      </c>
      <c r="M16" s="14">
        <v>3753.19</v>
      </c>
    </row>
    <row r="17" spans="1:13" ht="12.75" customHeight="1">
      <c r="A17" s="25" t="s">
        <v>31</v>
      </c>
      <c r="B17" s="14">
        <v>1714.21</v>
      </c>
      <c r="C17" s="14">
        <v>1922.91</v>
      </c>
      <c r="D17" s="14">
        <v>2131.02</v>
      </c>
      <c r="E17" s="14">
        <v>2339.7399999999998</v>
      </c>
      <c r="F17" s="14">
        <v>2549.08</v>
      </c>
      <c r="G17" s="14">
        <v>2757.16</v>
      </c>
      <c r="H17" s="14">
        <v>2965.28</v>
      </c>
      <c r="I17" s="14">
        <v>3173.35</v>
      </c>
      <c r="J17" s="14">
        <v>3383.33</v>
      </c>
      <c r="K17" s="14">
        <v>3591.41</v>
      </c>
      <c r="L17" s="14">
        <v>3799.53</v>
      </c>
      <c r="M17" s="14">
        <v>4008.25</v>
      </c>
    </row>
    <row r="18" spans="1:13" ht="12.75" customHeight="1">
      <c r="A18" s="25" t="s">
        <v>12</v>
      </c>
      <c r="B18" s="14">
        <v>1870.43</v>
      </c>
      <c r="C18" s="14">
        <v>2084.6999999999998</v>
      </c>
      <c r="D18" s="14">
        <v>2300.2199999999998</v>
      </c>
      <c r="E18" s="14">
        <v>2516.3200000000002</v>
      </c>
      <c r="F18" s="14">
        <v>2731.86</v>
      </c>
      <c r="G18" s="14">
        <v>2876.32</v>
      </c>
      <c r="H18" s="14">
        <v>3162.87</v>
      </c>
      <c r="I18" s="14">
        <v>3377.15</v>
      </c>
      <c r="J18" s="14">
        <v>3593.28</v>
      </c>
      <c r="K18" s="14">
        <v>3809.4</v>
      </c>
      <c r="L18" s="14">
        <v>4024.31</v>
      </c>
      <c r="M18" s="14">
        <v>4240.42</v>
      </c>
    </row>
    <row r="19" spans="1:13" ht="12.75" customHeight="1">
      <c r="A19" s="25" t="s">
        <v>32</v>
      </c>
      <c r="B19" s="14">
        <v>2091.4899999999998</v>
      </c>
      <c r="C19" s="14">
        <v>2325.5300000000002</v>
      </c>
      <c r="D19" s="14">
        <v>2558.94</v>
      </c>
      <c r="E19" s="14">
        <v>2793.59</v>
      </c>
      <c r="F19" s="14">
        <v>3028.27</v>
      </c>
      <c r="G19" s="14">
        <v>3262.31</v>
      </c>
      <c r="H19" s="14">
        <v>3495.72</v>
      </c>
      <c r="I19" s="14">
        <v>3729.12</v>
      </c>
      <c r="J19" s="14">
        <v>3964.37</v>
      </c>
      <c r="K19" s="14">
        <v>4198.4399999999996</v>
      </c>
      <c r="L19" s="14">
        <v>4432.45</v>
      </c>
      <c r="M19" s="14">
        <v>4665.87</v>
      </c>
    </row>
    <row r="20" spans="1:13" ht="14.25" customHeight="1">
      <c r="A20" s="30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12.75" customHeight="1">
      <c r="A21" s="26" t="s">
        <v>44</v>
      </c>
      <c r="B21" s="64">
        <v>2218.7199999999998</v>
      </c>
      <c r="C21" s="64">
        <v>2464.5</v>
      </c>
      <c r="D21" s="64">
        <v>2709.63</v>
      </c>
      <c r="E21" s="64">
        <v>2955.38</v>
      </c>
      <c r="F21" s="64">
        <v>3200.54</v>
      </c>
      <c r="G21" s="64">
        <v>3446.31</v>
      </c>
      <c r="H21" s="64">
        <v>3690.83</v>
      </c>
      <c r="I21" s="64">
        <v>3936.61</v>
      </c>
      <c r="J21" s="64">
        <v>4181.78</v>
      </c>
      <c r="K21" s="64">
        <v>4427.54</v>
      </c>
      <c r="L21" s="64">
        <v>4672.71</v>
      </c>
      <c r="M21" s="64">
        <v>4917.84</v>
      </c>
    </row>
    <row r="22" spans="1:13" ht="12.75" customHeight="1">
      <c r="A22" s="28" t="s">
        <v>51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3" ht="13.5" customHeight="1">
      <c r="A23" s="26" t="s">
        <v>46</v>
      </c>
      <c r="B23" s="64">
        <v>2224.25</v>
      </c>
      <c r="C23" s="64">
        <v>2481.7399999999998</v>
      </c>
      <c r="D23" s="64">
        <v>2739.89</v>
      </c>
      <c r="E23" s="64">
        <v>2997.99</v>
      </c>
      <c r="F23" s="64">
        <v>3255.5</v>
      </c>
      <c r="G23" s="64">
        <v>3513.62</v>
      </c>
      <c r="H23" s="64">
        <v>3771.74</v>
      </c>
      <c r="I23" s="64">
        <v>4029.85</v>
      </c>
      <c r="J23" s="64">
        <v>4287.37</v>
      </c>
      <c r="K23" s="64">
        <v>4546.1000000000004</v>
      </c>
      <c r="L23" s="64">
        <v>4804.2</v>
      </c>
      <c r="M23" s="64">
        <v>5061.1099999999997</v>
      </c>
    </row>
    <row r="24" spans="1:13">
      <c r="A24" s="28" t="s">
        <v>47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>
      <c r="A25" s="26" t="s">
        <v>48</v>
      </c>
      <c r="B25" s="64">
        <v>2480.54</v>
      </c>
      <c r="C25" s="64">
        <v>2763.97</v>
      </c>
      <c r="D25" s="64">
        <v>3049.26</v>
      </c>
      <c r="E25" s="64">
        <v>3332.69</v>
      </c>
      <c r="F25" s="64">
        <v>3617.37</v>
      </c>
      <c r="G25" s="64">
        <v>3900.19</v>
      </c>
      <c r="H25" s="64">
        <v>4184.2299999999996</v>
      </c>
      <c r="I25" s="64">
        <v>4468.28</v>
      </c>
      <c r="J25" s="64">
        <v>4752.95</v>
      </c>
      <c r="K25" s="64">
        <v>5037.01</v>
      </c>
      <c r="L25" s="64">
        <v>5320.45</v>
      </c>
      <c r="M25" s="64">
        <v>5605.15</v>
      </c>
    </row>
    <row r="26" spans="1:13">
      <c r="A26" s="28" t="s">
        <v>49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>
      <c r="A27" s="26" t="s">
        <v>50</v>
      </c>
      <c r="B27" s="64">
        <v>2679.37</v>
      </c>
      <c r="C27" s="64">
        <v>2999.23</v>
      </c>
      <c r="D27" s="64">
        <v>3320.96</v>
      </c>
      <c r="E27" s="64">
        <v>3640.21</v>
      </c>
      <c r="F27" s="64">
        <v>3961.92</v>
      </c>
      <c r="G27" s="64">
        <v>4281.79</v>
      </c>
      <c r="H27" s="64">
        <v>4602.29</v>
      </c>
      <c r="I27" s="64">
        <v>4922.7700000000004</v>
      </c>
      <c r="J27" s="64">
        <v>5243.25</v>
      </c>
      <c r="K27" s="64">
        <v>5563.14</v>
      </c>
      <c r="L27" s="69"/>
      <c r="M27" s="64"/>
    </row>
  </sheetData>
  <mergeCells count="7">
    <mergeCell ref="A2:M2"/>
    <mergeCell ref="A10:A11"/>
    <mergeCell ref="B10:M10"/>
    <mergeCell ref="K4:M4"/>
    <mergeCell ref="A7:M7"/>
    <mergeCell ref="A8:M8"/>
    <mergeCell ref="G3:M3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K36" sqref="K36"/>
    </sheetView>
  </sheetViews>
  <sheetFormatPr baseColWidth="10" defaultRowHeight="12.75"/>
  <cols>
    <col min="1" max="1" width="18.140625" customWidth="1"/>
    <col min="2" max="14" width="8.85546875" customWidth="1"/>
  </cols>
  <sheetData>
    <row r="1" spans="1:14" s="159" customFormat="1"/>
    <row r="2" spans="1:14" ht="18">
      <c r="A2" s="195" t="s">
        <v>285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4" ht="14.25" customHeight="1">
      <c r="B3" s="29"/>
      <c r="C3" s="29"/>
      <c r="D3" s="29"/>
      <c r="E3" s="29"/>
      <c r="F3" s="29"/>
      <c r="G3" s="196"/>
      <c r="H3" s="197"/>
      <c r="I3" s="197"/>
      <c r="J3" s="197"/>
      <c r="K3" s="197"/>
      <c r="L3" s="197"/>
      <c r="M3" s="197"/>
      <c r="N3" s="22"/>
    </row>
    <row r="4" spans="1:14">
      <c r="K4" s="236" t="s">
        <v>299</v>
      </c>
      <c r="L4" s="255"/>
      <c r="M4" s="255"/>
    </row>
    <row r="5" spans="1:1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12.75" customHeight="1"/>
    <row r="7" spans="1:14" ht="20.25" customHeight="1">
      <c r="A7" s="230" t="s">
        <v>268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2.75" customHeight="1">
      <c r="A8" s="231" t="s">
        <v>36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2.75" customHeight="1">
      <c r="A9" s="3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>
      <c r="A10" s="42" t="s">
        <v>41</v>
      </c>
      <c r="B10" s="253" t="s">
        <v>29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4"/>
    </row>
    <row r="11" spans="1:14">
      <c r="A11" s="70" t="s">
        <v>42</v>
      </c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32" t="s">
        <v>30</v>
      </c>
      <c r="B12" s="77">
        <v>813.26</v>
      </c>
      <c r="C12" s="14">
        <v>948.49</v>
      </c>
      <c r="D12" s="14">
        <v>1080.01</v>
      </c>
      <c r="E12" s="14">
        <v>1214.03</v>
      </c>
      <c r="F12" s="14">
        <v>1346.79</v>
      </c>
      <c r="G12" s="14">
        <v>1479.56</v>
      </c>
      <c r="H12" s="14">
        <v>1612.91</v>
      </c>
      <c r="I12" s="14">
        <v>1746.32</v>
      </c>
      <c r="J12" s="14">
        <v>1880.31</v>
      </c>
      <c r="K12" s="14">
        <v>2013.06</v>
      </c>
      <c r="L12" s="14">
        <v>2145.85</v>
      </c>
      <c r="M12" s="14">
        <v>2279.23</v>
      </c>
    </row>
    <row r="13" spans="1:14" ht="12.75" customHeight="1">
      <c r="A13" s="33" t="s">
        <v>7</v>
      </c>
      <c r="B13" s="14">
        <v>951.57</v>
      </c>
      <c r="C13" s="14">
        <v>1095.46</v>
      </c>
      <c r="D13" s="14">
        <v>1239.95</v>
      </c>
      <c r="E13" s="14">
        <v>1381.97</v>
      </c>
      <c r="F13" s="14">
        <v>1526.46</v>
      </c>
      <c r="G13" s="14">
        <v>1670.98</v>
      </c>
      <c r="H13" s="14">
        <v>1814.85</v>
      </c>
      <c r="I13" s="14">
        <v>1960.59</v>
      </c>
      <c r="J13" s="14">
        <v>2105.1</v>
      </c>
      <c r="K13" s="14">
        <v>2248.9699999999998</v>
      </c>
      <c r="L13" s="14">
        <v>2393.46</v>
      </c>
      <c r="M13" s="14">
        <v>2537.9699999999998</v>
      </c>
    </row>
    <row r="14" spans="1:14" ht="12.75" customHeight="1">
      <c r="A14" s="33" t="s">
        <v>8</v>
      </c>
      <c r="B14" s="14">
        <v>1076.33</v>
      </c>
      <c r="C14" s="14">
        <v>1223.8900000000001</v>
      </c>
      <c r="D14" s="14">
        <v>1373.34</v>
      </c>
      <c r="E14" s="14">
        <v>1519.69</v>
      </c>
      <c r="F14" s="14">
        <v>1668.48</v>
      </c>
      <c r="G14" s="14">
        <v>1816.71</v>
      </c>
      <c r="H14" s="14">
        <v>1965.53</v>
      </c>
      <c r="I14" s="14">
        <v>2114.3200000000002</v>
      </c>
      <c r="J14" s="14">
        <v>2261.92</v>
      </c>
      <c r="K14" s="14">
        <v>2411.36</v>
      </c>
      <c r="L14" s="14">
        <v>2557.71</v>
      </c>
      <c r="M14" s="14">
        <v>2705.92</v>
      </c>
    </row>
    <row r="15" spans="1:14" ht="12.75" customHeight="1">
      <c r="A15" s="33" t="s">
        <v>9</v>
      </c>
      <c r="B15" s="14">
        <v>1172.04</v>
      </c>
      <c r="C15" s="14">
        <v>1330.11</v>
      </c>
      <c r="D15" s="14">
        <v>1486.33</v>
      </c>
      <c r="E15" s="14">
        <v>1643.2</v>
      </c>
      <c r="F15" s="14">
        <v>1800.65</v>
      </c>
      <c r="G15" s="14">
        <v>1956.87</v>
      </c>
      <c r="H15" s="14">
        <v>2114.3200000000002</v>
      </c>
      <c r="I15" s="14">
        <v>2269.9499999999998</v>
      </c>
      <c r="J15" s="14">
        <v>2427.42</v>
      </c>
      <c r="K15" s="14">
        <v>2584.2800000000002</v>
      </c>
      <c r="L15" s="14">
        <v>2741.13</v>
      </c>
      <c r="M15" s="14">
        <v>2898.57</v>
      </c>
    </row>
    <row r="16" spans="1:14" ht="12.75" customHeight="1">
      <c r="A16" s="33" t="s">
        <v>10</v>
      </c>
      <c r="B16" s="14">
        <v>1302.31</v>
      </c>
      <c r="C16" s="14">
        <v>1467.82</v>
      </c>
      <c r="D16" s="14">
        <v>1633.92</v>
      </c>
      <c r="E16" s="14">
        <v>1798.8</v>
      </c>
      <c r="F16" s="14">
        <v>1963.68</v>
      </c>
      <c r="G16" s="14">
        <v>2128.54</v>
      </c>
      <c r="H16" s="14">
        <v>2294.0300000000002</v>
      </c>
      <c r="I16" s="14">
        <v>2458.2800000000002</v>
      </c>
      <c r="J16" s="14">
        <v>2625.03</v>
      </c>
      <c r="K16" s="14">
        <v>2789.92</v>
      </c>
      <c r="L16" s="14">
        <v>2955.38</v>
      </c>
      <c r="M16" s="14">
        <v>3119.64</v>
      </c>
    </row>
    <row r="17" spans="1:14" ht="12.75" customHeight="1">
      <c r="A17" s="33" t="s">
        <v>31</v>
      </c>
      <c r="B17" s="14">
        <v>1435.09</v>
      </c>
      <c r="C17" s="14">
        <v>1604.3</v>
      </c>
      <c r="D17" s="14">
        <v>1775.96</v>
      </c>
      <c r="E17" s="14">
        <v>1947</v>
      </c>
      <c r="F17" s="14">
        <v>2118.06</v>
      </c>
      <c r="G17" s="14">
        <v>2287.86</v>
      </c>
      <c r="H17" s="14">
        <v>2457.6799999999998</v>
      </c>
      <c r="I17" s="14">
        <v>2629.34</v>
      </c>
      <c r="J17" s="14">
        <v>2799.79</v>
      </c>
      <c r="K17" s="14">
        <v>2970.2</v>
      </c>
      <c r="L17" s="14">
        <v>3141.26</v>
      </c>
      <c r="M17" s="14">
        <v>3311.71</v>
      </c>
    </row>
    <row r="18" spans="1:14" ht="12.75" customHeight="1">
      <c r="A18" s="33" t="s">
        <v>12</v>
      </c>
      <c r="B18" s="14">
        <v>1567.23</v>
      </c>
      <c r="C18" s="14">
        <v>1744.47</v>
      </c>
      <c r="D18" s="14">
        <v>1920.45</v>
      </c>
      <c r="E18" s="14">
        <v>2096.4499999999998</v>
      </c>
      <c r="F18" s="14">
        <v>2273.67</v>
      </c>
      <c r="G18" s="14">
        <v>2450.88</v>
      </c>
      <c r="H18" s="14">
        <v>2628.11</v>
      </c>
      <c r="I18" s="14">
        <v>2804.11</v>
      </c>
      <c r="J18" s="14">
        <v>2981.96</v>
      </c>
      <c r="K18" s="14">
        <v>3159.16</v>
      </c>
      <c r="L18" s="14">
        <v>3335.17</v>
      </c>
      <c r="M18" s="14">
        <v>3512.39</v>
      </c>
    </row>
    <row r="19" spans="1:14" ht="12.75" customHeight="1">
      <c r="A19" s="33" t="s">
        <v>32</v>
      </c>
      <c r="B19" s="14">
        <v>1751.89</v>
      </c>
      <c r="C19" s="14">
        <v>1945.76</v>
      </c>
      <c r="D19" s="14">
        <v>2138.4499999999998</v>
      </c>
      <c r="E19" s="14">
        <v>2331.7399999999998</v>
      </c>
      <c r="F19" s="14">
        <v>2524.98</v>
      </c>
      <c r="G19" s="14">
        <v>2718.88</v>
      </c>
      <c r="H19" s="14">
        <v>2912.16</v>
      </c>
      <c r="I19" s="14">
        <v>3105.45</v>
      </c>
      <c r="J19" s="14">
        <v>3298.73</v>
      </c>
      <c r="K19" s="14">
        <v>3492</v>
      </c>
      <c r="L19" s="14">
        <v>3686.52</v>
      </c>
      <c r="M19" s="14">
        <v>3879.19</v>
      </c>
      <c r="N19" s="4"/>
    </row>
    <row r="20" spans="1:14" ht="14.25" customHeight="1">
      <c r="A20" s="34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4"/>
    </row>
    <row r="21" spans="1:14">
      <c r="A21" s="32" t="s">
        <v>44</v>
      </c>
      <c r="B21" s="64">
        <v>1859.95</v>
      </c>
      <c r="C21" s="64">
        <v>2062.4899999999998</v>
      </c>
      <c r="D21" s="64">
        <v>2264.4</v>
      </c>
      <c r="E21" s="64">
        <v>2468.19</v>
      </c>
      <c r="F21" s="64">
        <v>2670.11</v>
      </c>
      <c r="G21" s="64">
        <v>2872.64</v>
      </c>
      <c r="H21" s="64">
        <v>3076.43</v>
      </c>
      <c r="I21" s="64">
        <v>3278.33</v>
      </c>
      <c r="J21" s="64">
        <v>3480.89</v>
      </c>
      <c r="K21" s="64">
        <v>3682.82</v>
      </c>
      <c r="L21" s="64">
        <v>3887.21</v>
      </c>
      <c r="M21" s="64">
        <v>4089.76</v>
      </c>
      <c r="N21" s="4"/>
    </row>
    <row r="22" spans="1:14" ht="13.5" customHeight="1">
      <c r="A22" s="35" t="s">
        <v>45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4"/>
    </row>
    <row r="23" spans="1:14">
      <c r="A23" s="32" t="s">
        <v>46</v>
      </c>
      <c r="B23" s="64">
        <v>1864.86</v>
      </c>
      <c r="C23" s="64">
        <v>2077.92</v>
      </c>
      <c r="D23" s="64">
        <v>2290.35</v>
      </c>
      <c r="E23" s="64">
        <v>2502.7600000000002</v>
      </c>
      <c r="F23" s="64">
        <v>2715.79</v>
      </c>
      <c r="G23" s="64">
        <v>2928.24</v>
      </c>
      <c r="H23" s="64">
        <v>3374.02</v>
      </c>
      <c r="I23" s="64">
        <v>3353.68</v>
      </c>
      <c r="J23" s="64">
        <v>3566.72</v>
      </c>
      <c r="K23" s="64">
        <v>3779.16</v>
      </c>
      <c r="L23" s="64">
        <v>3992.8</v>
      </c>
      <c r="M23" s="64">
        <v>4204.62</v>
      </c>
      <c r="N23" s="4"/>
    </row>
    <row r="24" spans="1:14">
      <c r="A24" s="35" t="s">
        <v>47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4"/>
    </row>
    <row r="25" spans="1:14">
      <c r="A25" s="32" t="s">
        <v>48</v>
      </c>
      <c r="B25" s="64">
        <v>2084.08</v>
      </c>
      <c r="C25" s="64">
        <v>2318.14</v>
      </c>
      <c r="D25" s="64">
        <v>2550.96</v>
      </c>
      <c r="E25" s="64">
        <v>2784.96</v>
      </c>
      <c r="F25" s="64">
        <v>3017.76</v>
      </c>
      <c r="G25" s="64">
        <v>3251.19</v>
      </c>
      <c r="H25" s="64">
        <v>3483.99</v>
      </c>
      <c r="I25" s="64">
        <v>3718.02</v>
      </c>
      <c r="J25" s="64">
        <v>3950.82</v>
      </c>
      <c r="K25" s="64">
        <v>4183.6099999999997</v>
      </c>
      <c r="L25" s="64">
        <v>4417.66</v>
      </c>
      <c r="M25" s="64">
        <v>4650.46</v>
      </c>
      <c r="N25" s="4"/>
    </row>
    <row r="26" spans="1:14" ht="14.25" customHeight="1">
      <c r="A26" s="35" t="s">
        <v>49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4"/>
    </row>
    <row r="27" spans="1:14" ht="13.5" customHeight="1">
      <c r="A27" s="32" t="s">
        <v>50</v>
      </c>
      <c r="B27" s="64">
        <v>2254.5100000000002</v>
      </c>
      <c r="C27" s="64">
        <v>2518.8200000000002</v>
      </c>
      <c r="D27" s="64">
        <v>2784.96</v>
      </c>
      <c r="E27" s="64">
        <v>3049.88</v>
      </c>
      <c r="F27" s="64">
        <v>3314.14</v>
      </c>
      <c r="G27" s="64">
        <v>3579.71</v>
      </c>
      <c r="H27" s="64">
        <v>3844.59</v>
      </c>
      <c r="I27" s="64">
        <v>4108.2700000000004</v>
      </c>
      <c r="J27" s="64">
        <v>4374.42</v>
      </c>
      <c r="K27" s="64">
        <v>4639.96</v>
      </c>
      <c r="L27" s="69"/>
      <c r="M27" s="64"/>
      <c r="N27" s="4"/>
    </row>
    <row r="28" spans="1:14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N29" s="4"/>
    </row>
    <row r="30" spans="1:14">
      <c r="A30" s="4"/>
    </row>
    <row r="31" spans="1:14">
      <c r="A31" s="4"/>
    </row>
    <row r="32" spans="1:14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</sheetData>
  <mergeCells count="7">
    <mergeCell ref="G3:M3"/>
    <mergeCell ref="A2:M2"/>
    <mergeCell ref="A29:L29"/>
    <mergeCell ref="A7:M7"/>
    <mergeCell ref="B10:M10"/>
    <mergeCell ref="K4:M4"/>
    <mergeCell ref="A8:M8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22" sqref="A1:N22"/>
    </sheetView>
  </sheetViews>
  <sheetFormatPr baseColWidth="10" defaultRowHeight="12.75"/>
  <cols>
    <col min="2" max="13" width="8.28515625" customWidth="1"/>
  </cols>
  <sheetData>
    <row r="1" spans="1:14" s="159" customFormat="1"/>
    <row r="2" spans="1:14" ht="18" customHeight="1">
      <c r="A2" s="235" t="s">
        <v>286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ht="14.25" customHeight="1">
      <c r="B3" s="31"/>
      <c r="C3" s="31"/>
      <c r="D3" s="31"/>
      <c r="E3" s="31"/>
      <c r="F3" s="31"/>
      <c r="G3" s="31"/>
      <c r="H3" s="196"/>
      <c r="I3" s="197"/>
      <c r="J3" s="197"/>
      <c r="K3" s="197"/>
      <c r="L3" s="197"/>
      <c r="M3" s="197"/>
      <c r="N3" s="197"/>
    </row>
    <row r="4" spans="1:14" ht="15.75" customHeight="1">
      <c r="B4" s="31"/>
      <c r="C4" s="31"/>
      <c r="D4" s="31"/>
      <c r="E4" s="31"/>
      <c r="F4" s="31"/>
      <c r="G4" s="31"/>
      <c r="H4" s="31"/>
      <c r="I4" s="31"/>
      <c r="J4" s="31"/>
      <c r="K4" s="236" t="s">
        <v>299</v>
      </c>
      <c r="L4" s="236"/>
      <c r="M4" s="236"/>
      <c r="N4" s="236"/>
    </row>
    <row r="5" spans="1:14" ht="12.75" customHeight="1"/>
    <row r="6" spans="1:14" ht="12.75" customHeight="1"/>
    <row r="7" spans="1:14" ht="12.75" customHeight="1"/>
    <row r="8" spans="1:14" ht="21" customHeight="1">
      <c r="A8" s="261" t="s">
        <v>212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</row>
    <row r="9" spans="1:14">
      <c r="A9" s="260" t="s">
        <v>53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</row>
    <row r="11" spans="1:14">
      <c r="A11" s="256" t="s">
        <v>37</v>
      </c>
      <c r="B11" s="257" t="s">
        <v>110</v>
      </c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9"/>
      <c r="N11" s="41" t="s">
        <v>38</v>
      </c>
    </row>
    <row r="12" spans="1:14">
      <c r="A12" s="256"/>
      <c r="B12" s="62" t="s">
        <v>111</v>
      </c>
      <c r="C12" s="62" t="s">
        <v>112</v>
      </c>
      <c r="D12" s="62" t="s">
        <v>113</v>
      </c>
      <c r="E12" s="62" t="s">
        <v>114</v>
      </c>
      <c r="F12" s="62" t="s">
        <v>115</v>
      </c>
      <c r="G12" s="62" t="s">
        <v>116</v>
      </c>
      <c r="H12" s="62" t="s">
        <v>117</v>
      </c>
      <c r="I12" s="62" t="s">
        <v>118</v>
      </c>
      <c r="J12" s="62" t="s">
        <v>119</v>
      </c>
      <c r="K12" s="62" t="s">
        <v>120</v>
      </c>
      <c r="L12" s="62" t="s">
        <v>121</v>
      </c>
      <c r="M12" s="62" t="s">
        <v>122</v>
      </c>
      <c r="N12" s="71" t="s">
        <v>39</v>
      </c>
    </row>
    <row r="13" spans="1:14">
      <c r="A13" s="30" t="s">
        <v>52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>
      <c r="A14" s="26" t="s">
        <v>40</v>
      </c>
      <c r="B14" s="78">
        <v>145.22999999999999</v>
      </c>
      <c r="C14" s="64">
        <v>166.51</v>
      </c>
      <c r="D14" s="64">
        <v>188.36</v>
      </c>
      <c r="E14" s="64">
        <v>208.42</v>
      </c>
      <c r="F14" s="64">
        <v>230.91</v>
      </c>
      <c r="G14" s="64">
        <v>252.18</v>
      </c>
      <c r="H14" s="64">
        <v>272.83999999999997</v>
      </c>
      <c r="I14" s="64">
        <v>294.10000000000002</v>
      </c>
      <c r="J14" s="64">
        <v>315.37</v>
      </c>
      <c r="K14" s="64">
        <v>337.26</v>
      </c>
      <c r="L14" s="64">
        <v>358.52</v>
      </c>
      <c r="M14" s="64">
        <v>377.95</v>
      </c>
      <c r="N14" s="64">
        <v>145.22999999999999</v>
      </c>
    </row>
    <row r="16" spans="1:14">
      <c r="A16" s="210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</row>
    <row r="18" spans="1:14">
      <c r="A18" s="256" t="s">
        <v>37</v>
      </c>
      <c r="B18" s="257" t="s">
        <v>110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9"/>
      <c r="N18" s="41" t="s">
        <v>38</v>
      </c>
    </row>
    <row r="19" spans="1:14">
      <c r="A19" s="256"/>
      <c r="B19" s="62" t="s">
        <v>111</v>
      </c>
      <c r="C19" s="62" t="s">
        <v>112</v>
      </c>
      <c r="D19" s="62" t="s">
        <v>113</v>
      </c>
      <c r="E19" s="62" t="s">
        <v>114</v>
      </c>
      <c r="F19" s="62" t="s">
        <v>115</v>
      </c>
      <c r="G19" s="62" t="s">
        <v>116</v>
      </c>
      <c r="H19" s="62" t="s">
        <v>117</v>
      </c>
      <c r="I19" s="62" t="s">
        <v>118</v>
      </c>
      <c r="J19" s="62" t="s">
        <v>119</v>
      </c>
      <c r="K19" s="62" t="s">
        <v>120</v>
      </c>
      <c r="L19" s="62" t="s">
        <v>121</v>
      </c>
      <c r="M19" s="62" t="s">
        <v>122</v>
      </c>
      <c r="N19" s="71" t="s">
        <v>39</v>
      </c>
    </row>
    <row r="20" spans="1:14">
      <c r="A20" s="30" t="s">
        <v>52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>
      <c r="A21" s="26" t="s">
        <v>40</v>
      </c>
      <c r="B21" s="78">
        <f>ROUND(B14*1.0162,2)</f>
        <v>147.58000000000001</v>
      </c>
      <c r="C21" s="78">
        <f t="shared" ref="C21:N21" si="0">ROUND(C14*1.0162,2)</f>
        <v>169.21</v>
      </c>
      <c r="D21" s="78">
        <f t="shared" si="0"/>
        <v>191.41</v>
      </c>
      <c r="E21" s="78">
        <f t="shared" si="0"/>
        <v>211.8</v>
      </c>
      <c r="F21" s="78">
        <f t="shared" si="0"/>
        <v>234.65</v>
      </c>
      <c r="G21" s="78">
        <f t="shared" si="0"/>
        <v>256.27</v>
      </c>
      <c r="H21" s="78">
        <f t="shared" si="0"/>
        <v>277.26</v>
      </c>
      <c r="I21" s="78">
        <f t="shared" si="0"/>
        <v>298.86</v>
      </c>
      <c r="J21" s="78">
        <f t="shared" si="0"/>
        <v>320.48</v>
      </c>
      <c r="K21" s="78">
        <f t="shared" si="0"/>
        <v>342.72</v>
      </c>
      <c r="L21" s="78">
        <f t="shared" si="0"/>
        <v>364.33</v>
      </c>
      <c r="M21" s="78">
        <f t="shared" si="0"/>
        <v>384.07</v>
      </c>
      <c r="N21" s="78">
        <f t="shared" si="0"/>
        <v>147.58000000000001</v>
      </c>
    </row>
    <row r="22" spans="1:14">
      <c r="H22" s="4"/>
      <c r="I22" s="4"/>
      <c r="J22" s="4"/>
    </row>
  </sheetData>
  <mergeCells count="10">
    <mergeCell ref="A2:N2"/>
    <mergeCell ref="A9:N9"/>
    <mergeCell ref="K4:N4"/>
    <mergeCell ref="A8:N8"/>
    <mergeCell ref="H3:N3"/>
    <mergeCell ref="A18:A19"/>
    <mergeCell ref="B18:M18"/>
    <mergeCell ref="A16:M16"/>
    <mergeCell ref="A11:A12"/>
    <mergeCell ref="B11:M1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8" workbookViewId="0">
      <selection activeCell="B47" sqref="B47:D47"/>
    </sheetView>
  </sheetViews>
  <sheetFormatPr baseColWidth="10" defaultColWidth="11.42578125" defaultRowHeight="12.75"/>
  <cols>
    <col min="1" max="1" width="43.28515625" style="130" customWidth="1"/>
    <col min="2" max="2" width="8.7109375" style="130" customWidth="1"/>
    <col min="3" max="3" width="18.28515625" style="130" customWidth="1"/>
    <col min="4" max="4" width="16.85546875" style="130" customWidth="1"/>
    <col min="5" max="16384" width="11.42578125" style="130"/>
  </cols>
  <sheetData>
    <row r="1" spans="1:4" ht="18" customHeight="1">
      <c r="A1" s="235" t="s">
        <v>287</v>
      </c>
      <c r="B1" s="235"/>
      <c r="C1" s="235"/>
      <c r="D1" s="235"/>
    </row>
    <row r="2" spans="1:4" ht="14.25" customHeight="1">
      <c r="A2" s="181"/>
      <c r="B2" s="179"/>
      <c r="C2" s="179"/>
      <c r="D2" s="179"/>
    </row>
    <row r="3" spans="1:4" ht="15.75" customHeight="1">
      <c r="A3" s="181" t="s">
        <v>299</v>
      </c>
      <c r="B3" s="179"/>
      <c r="C3" s="179"/>
      <c r="D3" s="179"/>
    </row>
    <row r="4" spans="1:4" ht="12.75" customHeight="1"/>
    <row r="5" spans="1:4" ht="21" customHeight="1">
      <c r="A5" s="261" t="s">
        <v>219</v>
      </c>
      <c r="B5" s="261"/>
      <c r="C5" s="261"/>
      <c r="D5" s="261"/>
    </row>
    <row r="6" spans="1:4">
      <c r="A6" s="260" t="s">
        <v>36</v>
      </c>
      <c r="B6" s="260"/>
      <c r="C6" s="260"/>
      <c r="D6" s="260"/>
    </row>
    <row r="7" spans="1:4" ht="13.5" thickBot="1"/>
    <row r="8" spans="1:4" ht="36">
      <c r="A8" s="134" t="s">
        <v>220</v>
      </c>
      <c r="B8" s="135"/>
      <c r="C8" s="149" t="s">
        <v>243</v>
      </c>
      <c r="D8" s="135" t="s">
        <v>240</v>
      </c>
    </row>
    <row r="9" spans="1:4" ht="14.25" thickBot="1">
      <c r="A9" s="136" t="s">
        <v>221</v>
      </c>
      <c r="B9" s="137" t="s">
        <v>222</v>
      </c>
      <c r="C9" s="137">
        <v>1</v>
      </c>
      <c r="D9" s="137" t="s">
        <v>223</v>
      </c>
    </row>
    <row r="10" spans="1:4">
      <c r="A10" s="138" t="s">
        <v>224</v>
      </c>
      <c r="B10" s="139">
        <f>'Grundgehaltstabellen A, B, R, W'!H15</f>
        <v>2238.02</v>
      </c>
      <c r="C10" s="139">
        <f>'Grundgehaltstabellen A, B, R, W'!H15</f>
        <v>2238.02</v>
      </c>
      <c r="D10" s="139">
        <f>'Grundgehaltstabellen A, B, R, W'!H15</f>
        <v>2238.02</v>
      </c>
    </row>
    <row r="11" spans="1:4" ht="13.5" thickBot="1">
      <c r="A11" s="138" t="s">
        <v>213</v>
      </c>
      <c r="B11" s="140"/>
      <c r="C11" s="140">
        <f>Familienzuschlag!F14</f>
        <v>119.82</v>
      </c>
      <c r="D11" s="140">
        <f>ROUND(C11/2,2)</f>
        <v>59.91</v>
      </c>
    </row>
    <row r="12" spans="1:4" ht="13.5" thickBot="1">
      <c r="A12" s="136" t="s">
        <v>225</v>
      </c>
      <c r="B12" s="140">
        <f>B10+B11</f>
        <v>2238.02</v>
      </c>
      <c r="C12" s="140">
        <f>C10+C11</f>
        <v>2357.84</v>
      </c>
      <c r="D12" s="140">
        <f>D10+D11</f>
        <v>2297.9299999999998</v>
      </c>
    </row>
    <row r="13" spans="1:4" ht="25.5" customHeight="1">
      <c r="A13" s="138" t="s">
        <v>241</v>
      </c>
      <c r="B13" s="139">
        <f>ROUND(B12*0.65,2)</f>
        <v>1454.71</v>
      </c>
      <c r="C13" s="139">
        <f>ROUND(C12*0.65,2)</f>
        <v>1532.6</v>
      </c>
      <c r="D13" s="139">
        <f>ROUND(D12*0.65,2)</f>
        <v>1493.65</v>
      </c>
    </row>
    <row r="14" spans="1:4" ht="13.5" thickBot="1">
      <c r="A14" s="138" t="s">
        <v>242</v>
      </c>
      <c r="B14" s="140">
        <v>30.68</v>
      </c>
      <c r="C14" s="140">
        <v>30.68</v>
      </c>
      <c r="D14" s="140">
        <v>30.68</v>
      </c>
    </row>
    <row r="15" spans="1:4" ht="25.5" customHeight="1" thickBot="1">
      <c r="A15" s="141" t="s">
        <v>245</v>
      </c>
      <c r="B15" s="140">
        <f>B13+B14</f>
        <v>1485.39</v>
      </c>
      <c r="C15" s="140">
        <f>C13+C14</f>
        <v>1563.28</v>
      </c>
      <c r="D15" s="140">
        <f>D13+D14</f>
        <v>1524.33</v>
      </c>
    </row>
    <row r="16" spans="1:4">
      <c r="A16" s="138" t="s">
        <v>226</v>
      </c>
      <c r="B16" s="139" t="s">
        <v>132</v>
      </c>
      <c r="C16" s="139">
        <f>ROUND(C13*0.6,2)</f>
        <v>919.56</v>
      </c>
      <c r="D16" s="139" t="s">
        <v>132</v>
      </c>
    </row>
    <row r="17" spans="1:4" ht="13.5" thickBot="1">
      <c r="A17" s="138" t="s">
        <v>242</v>
      </c>
      <c r="B17" s="140" t="s">
        <v>132</v>
      </c>
      <c r="C17" s="140">
        <v>30.68</v>
      </c>
      <c r="D17" s="140" t="s">
        <v>132</v>
      </c>
    </row>
    <row r="18" spans="1:4" ht="25.5" customHeight="1" thickBot="1">
      <c r="A18" s="141" t="s">
        <v>244</v>
      </c>
      <c r="B18" s="140"/>
      <c r="C18" s="140">
        <f>C16+C17</f>
        <v>950.24</v>
      </c>
      <c r="D18" s="140"/>
    </row>
    <row r="19" spans="1:4" ht="25.5" customHeight="1">
      <c r="A19" s="142" t="s">
        <v>247</v>
      </c>
      <c r="B19" s="139"/>
      <c r="C19" s="139">
        <f>ROUND(C13*0.12,2)</f>
        <v>183.91</v>
      </c>
      <c r="D19" s="139"/>
    </row>
    <row r="20" spans="1:4" ht="25.5" customHeight="1" thickBot="1">
      <c r="A20" s="141" t="s">
        <v>246</v>
      </c>
      <c r="B20" s="140">
        <f>ROUND( B13*0.2,2)</f>
        <v>290.94</v>
      </c>
      <c r="C20" s="140">
        <f>ROUND( C13*0.2,2)</f>
        <v>306.52</v>
      </c>
      <c r="D20" s="140"/>
    </row>
    <row r="21" spans="1:4" ht="25.5" customHeight="1">
      <c r="A21" s="142" t="s">
        <v>248</v>
      </c>
      <c r="B21" s="139">
        <f>ROUND(B12*0.75,2)</f>
        <v>1678.52</v>
      </c>
      <c r="C21" s="139">
        <f>ROUND(C12*0.75,2)</f>
        <v>1768.38</v>
      </c>
      <c r="D21" s="139">
        <f>ROUND(D12*0.75,2)</f>
        <v>1723.45</v>
      </c>
    </row>
    <row r="22" spans="1:4" ht="13.5" thickBot="1">
      <c r="A22" s="138" t="s">
        <v>242</v>
      </c>
      <c r="B22" s="140">
        <v>30.68</v>
      </c>
      <c r="C22" s="140">
        <v>30.68</v>
      </c>
      <c r="D22" s="140">
        <v>30.68</v>
      </c>
    </row>
    <row r="23" spans="1:4" ht="25.5" customHeight="1" thickBot="1">
      <c r="A23" s="141" t="s">
        <v>249</v>
      </c>
      <c r="B23" s="140">
        <f>B21+B22</f>
        <v>1709.2</v>
      </c>
      <c r="C23" s="140">
        <f>C21+C22</f>
        <v>1799.06</v>
      </c>
      <c r="D23" s="140">
        <f>D21+D22</f>
        <v>1754.13</v>
      </c>
    </row>
    <row r="24" spans="1:4" ht="13.5">
      <c r="A24" s="138" t="s">
        <v>227</v>
      </c>
      <c r="B24" s="139" t="s">
        <v>132</v>
      </c>
      <c r="C24" s="139">
        <f>ROUND(C21*0.6,2)</f>
        <v>1061.03</v>
      </c>
      <c r="D24" s="139" t="s">
        <v>132</v>
      </c>
    </row>
    <row r="25" spans="1:4" ht="13.5" thickBot="1">
      <c r="A25" s="138" t="s">
        <v>242</v>
      </c>
      <c r="B25" s="140" t="s">
        <v>132</v>
      </c>
      <c r="C25" s="140">
        <v>30.68</v>
      </c>
      <c r="D25" s="140" t="s">
        <v>132</v>
      </c>
    </row>
    <row r="26" spans="1:4" ht="25.5" customHeight="1" thickBot="1">
      <c r="A26" s="141" t="s">
        <v>250</v>
      </c>
      <c r="B26" s="140"/>
      <c r="C26" s="140">
        <f>C24+C25</f>
        <v>1091.71</v>
      </c>
      <c r="D26" s="140"/>
    </row>
    <row r="27" spans="1:4" ht="25.5" customHeight="1">
      <c r="A27" s="142" t="s">
        <v>251</v>
      </c>
      <c r="B27" s="139">
        <f>ROUND(B21*0.3,2)</f>
        <v>503.56</v>
      </c>
      <c r="C27" s="139">
        <f>ROUND(C21*0.3,2)</f>
        <v>530.51</v>
      </c>
      <c r="D27" s="139"/>
    </row>
    <row r="28" spans="1:4" ht="25.5" customHeight="1">
      <c r="A28" s="142" t="s">
        <v>252</v>
      </c>
      <c r="B28" s="139"/>
      <c r="C28" s="139">
        <f>ROUND(C21*0.12,2)</f>
        <v>212.21</v>
      </c>
      <c r="D28" s="139"/>
    </row>
    <row r="29" spans="1:4" ht="25.5" customHeight="1" thickBot="1">
      <c r="A29" s="141" t="s">
        <v>253</v>
      </c>
      <c r="B29" s="140">
        <f>ROUND(B21*0.2,2)</f>
        <v>335.7</v>
      </c>
      <c r="C29" s="140">
        <f>ROUND(C21*0.2,2)</f>
        <v>353.68</v>
      </c>
      <c r="D29" s="140"/>
    </row>
    <row r="30" spans="1:4" ht="25.5" customHeight="1" thickBot="1">
      <c r="A30" s="141" t="s">
        <v>254</v>
      </c>
      <c r="B30" s="140">
        <f>ROUND((B21+B22)*0.4,2)</f>
        <v>683.68</v>
      </c>
      <c r="C30" s="140">
        <f>ROUND((C21+C22)*0.4,2)</f>
        <v>719.62</v>
      </c>
      <c r="D30" s="140" t="s">
        <v>132</v>
      </c>
    </row>
    <row r="31" spans="1:4" ht="12" customHeight="1">
      <c r="A31" s="142" t="s">
        <v>255</v>
      </c>
      <c r="B31" s="139"/>
      <c r="C31" s="139"/>
      <c r="D31" s="139"/>
    </row>
    <row r="32" spans="1:4">
      <c r="A32" s="138" t="s">
        <v>257</v>
      </c>
      <c r="B32" s="139"/>
      <c r="C32" s="139"/>
      <c r="D32" s="139"/>
    </row>
    <row r="33" spans="1:4">
      <c r="A33" s="138" t="s">
        <v>228</v>
      </c>
      <c r="B33" s="139">
        <f>ROUND(B12*1.5,2)</f>
        <v>3357.03</v>
      </c>
      <c r="C33" s="139">
        <f>ROUND(C12*1.5,2)</f>
        <v>3536.76</v>
      </c>
      <c r="D33" s="139">
        <f>ROUND(D12*1.5,2)</f>
        <v>3446.9</v>
      </c>
    </row>
    <row r="34" spans="1:4">
      <c r="A34" s="138" t="s">
        <v>229</v>
      </c>
      <c r="B34" s="139" t="s">
        <v>132</v>
      </c>
      <c r="C34" s="139">
        <f>ROUND(C12*1.5,2)</f>
        <v>3536.76</v>
      </c>
      <c r="D34" s="139" t="s">
        <v>132</v>
      </c>
    </row>
    <row r="35" spans="1:4" ht="12.75" customHeight="1">
      <c r="A35" s="138" t="s">
        <v>234</v>
      </c>
      <c r="B35" s="139">
        <f>ROUND(B33*0.4,2)</f>
        <v>1342.81</v>
      </c>
      <c r="C35" s="139">
        <f>ROUND(C33*0.4,2)</f>
        <v>1414.7</v>
      </c>
      <c r="D35" s="139" t="s">
        <v>132</v>
      </c>
    </row>
    <row r="36" spans="1:4" ht="12.75" customHeight="1" thickBot="1">
      <c r="A36" s="136" t="s">
        <v>258</v>
      </c>
      <c r="B36" s="140">
        <f>ROUND(ROUND(B12*1.5,2)*0.7175,2)+325</f>
        <v>2733.67</v>
      </c>
      <c r="C36" s="140">
        <f>ROUND(ROUND(C12*1.5,2)*0.7175,2)+325</f>
        <v>2862.63</v>
      </c>
      <c r="D36" s="140">
        <f>ROUND(ROUND(D12*1.5,2)*0.7175,2)+325</f>
        <v>2798.15</v>
      </c>
    </row>
    <row r="37" spans="1:4" ht="12.75" customHeight="1">
      <c r="A37" s="142" t="s">
        <v>230</v>
      </c>
      <c r="B37" s="139"/>
      <c r="C37" s="139"/>
      <c r="D37" s="139"/>
    </row>
    <row r="38" spans="1:4" ht="13.5">
      <c r="A38" s="138" t="s">
        <v>231</v>
      </c>
      <c r="B38" s="139"/>
      <c r="C38" s="139"/>
      <c r="D38" s="139"/>
    </row>
    <row r="39" spans="1:4">
      <c r="A39" s="138" t="s">
        <v>232</v>
      </c>
      <c r="B39" s="139">
        <f>ROUND(B12*1.25,2)</f>
        <v>2797.53</v>
      </c>
      <c r="C39" s="139">
        <f>ROUND(C12*1.25,2)</f>
        <v>2947.3</v>
      </c>
      <c r="D39" s="139">
        <f>ROUND(D12*1.25,2)</f>
        <v>2872.41</v>
      </c>
    </row>
    <row r="40" spans="1:4">
      <c r="A40" s="138" t="s">
        <v>233</v>
      </c>
      <c r="B40" s="139" t="s">
        <v>132</v>
      </c>
      <c r="C40" s="139">
        <f>ROUND(C12*1.25,2)</f>
        <v>2947.3</v>
      </c>
      <c r="D40" s="139" t="s">
        <v>132</v>
      </c>
    </row>
    <row r="41" spans="1:4" ht="13.5" customHeight="1" thickBot="1">
      <c r="A41" s="136" t="s">
        <v>234</v>
      </c>
      <c r="B41" s="140">
        <f>ROUND(B39*0.4,2)</f>
        <v>1119.01</v>
      </c>
      <c r="C41" s="140">
        <f>ROUND(C39*0.4,2)</f>
        <v>1178.92</v>
      </c>
      <c r="D41" s="140" t="s">
        <v>132</v>
      </c>
    </row>
    <row r="45" spans="1:4">
      <c r="A45" s="143" t="s">
        <v>235</v>
      </c>
      <c r="B45" s="262" t="s">
        <v>236</v>
      </c>
      <c r="C45" s="263"/>
    </row>
    <row r="46" spans="1:4">
      <c r="A46" s="144"/>
      <c r="B46" s="144"/>
    </row>
    <row r="47" spans="1:4" ht="111" customHeight="1">
      <c r="A47" s="266" t="s">
        <v>256</v>
      </c>
      <c r="B47" s="267" t="s">
        <v>301</v>
      </c>
      <c r="C47" s="268"/>
      <c r="D47" s="268"/>
    </row>
    <row r="48" spans="1:4" ht="39" customHeight="1">
      <c r="A48" s="263"/>
      <c r="B48" s="267" t="s">
        <v>260</v>
      </c>
      <c r="C48" s="269"/>
      <c r="D48" s="269"/>
    </row>
    <row r="49" spans="1:4">
      <c r="A49" s="144"/>
      <c r="B49" s="267" t="s">
        <v>259</v>
      </c>
      <c r="C49" s="269"/>
      <c r="D49" s="269"/>
    </row>
    <row r="50" spans="1:4" ht="54.95" customHeight="1">
      <c r="A50" s="144"/>
      <c r="B50" s="270" t="s">
        <v>261</v>
      </c>
      <c r="C50" s="269"/>
      <c r="D50" s="269"/>
    </row>
    <row r="51" spans="1:4">
      <c r="A51" s="145"/>
      <c r="B51" s="144"/>
    </row>
    <row r="52" spans="1:4" ht="60" customHeight="1">
      <c r="A52" s="264" t="s">
        <v>262</v>
      </c>
      <c r="B52" s="265"/>
      <c r="C52" s="265"/>
      <c r="D52" s="265"/>
    </row>
    <row r="53" spans="1:4">
      <c r="A53" s="146"/>
    </row>
    <row r="54" spans="1:4" ht="51.75" customHeight="1">
      <c r="A54" s="264" t="s">
        <v>300</v>
      </c>
      <c r="B54" s="265"/>
      <c r="C54" s="265"/>
      <c r="D54" s="265"/>
    </row>
  </sheetData>
  <mergeCells count="13">
    <mergeCell ref="A54:D54"/>
    <mergeCell ref="A47:A48"/>
    <mergeCell ref="B47:D47"/>
    <mergeCell ref="B48:D48"/>
    <mergeCell ref="B49:D49"/>
    <mergeCell ref="B50:D50"/>
    <mergeCell ref="A52:D52"/>
    <mergeCell ref="B45:C45"/>
    <mergeCell ref="A1:D1"/>
    <mergeCell ref="A2:D2"/>
    <mergeCell ref="A3:D3"/>
    <mergeCell ref="A5:D5"/>
    <mergeCell ref="A6:D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E11" sqref="E11"/>
    </sheetView>
  </sheetViews>
  <sheetFormatPr baseColWidth="10" defaultColWidth="11.5703125" defaultRowHeight="12.75"/>
  <cols>
    <col min="1" max="1" width="12.85546875" style="158" customWidth="1"/>
    <col min="2" max="16384" width="11.5703125" style="158"/>
  </cols>
  <sheetData>
    <row r="1" spans="1:16" ht="15.75">
      <c r="A1" s="160"/>
    </row>
    <row r="2" spans="1:16" ht="15.75">
      <c r="P2" s="147" t="s">
        <v>272</v>
      </c>
    </row>
    <row r="3" spans="1:16" ht="20.25">
      <c r="F3" s="180" t="s">
        <v>159</v>
      </c>
      <c r="G3" s="180"/>
      <c r="H3" s="180"/>
      <c r="I3" s="180"/>
      <c r="J3" s="180"/>
      <c r="K3" s="180"/>
      <c r="L3" s="39"/>
    </row>
    <row r="4" spans="1:16">
      <c r="F4" s="185" t="s">
        <v>36</v>
      </c>
      <c r="G4" s="185"/>
      <c r="H4" s="185"/>
      <c r="I4" s="185"/>
      <c r="J4" s="185"/>
      <c r="K4" s="185"/>
      <c r="L4" s="39"/>
    </row>
    <row r="5" spans="1:16">
      <c r="F5" s="155"/>
      <c r="G5" s="155"/>
      <c r="H5" s="155"/>
      <c r="I5" s="155"/>
      <c r="J5" s="155"/>
      <c r="K5" s="155"/>
      <c r="L5" s="39"/>
    </row>
    <row r="6" spans="1:16">
      <c r="A6" s="187" t="s">
        <v>292</v>
      </c>
      <c r="B6" s="187"/>
      <c r="C6" s="187"/>
      <c r="D6" s="18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168"/>
      <c r="B7" s="168"/>
      <c r="C7" s="168"/>
      <c r="D7" s="16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68"/>
      <c r="B8" s="175" t="s">
        <v>177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7"/>
    </row>
    <row r="9" spans="1:16">
      <c r="A9" s="91" t="s">
        <v>173</v>
      </c>
      <c r="B9" s="62" t="s">
        <v>111</v>
      </c>
      <c r="C9" s="62" t="s">
        <v>112</v>
      </c>
      <c r="D9" s="62" t="s">
        <v>113</v>
      </c>
      <c r="E9" s="62" t="s">
        <v>114</v>
      </c>
      <c r="F9" s="62" t="s">
        <v>115</v>
      </c>
      <c r="G9" s="62" t="s">
        <v>116</v>
      </c>
      <c r="H9" s="62" t="s">
        <v>117</v>
      </c>
      <c r="I9" s="62" t="s">
        <v>118</v>
      </c>
      <c r="J9" s="62" t="s">
        <v>119</v>
      </c>
      <c r="K9" s="62" t="s">
        <v>120</v>
      </c>
      <c r="L9" s="62" t="s">
        <v>121</v>
      </c>
      <c r="M9" s="62" t="s">
        <v>122</v>
      </c>
      <c r="N9" s="62" t="s">
        <v>160</v>
      </c>
      <c r="O9" s="62" t="s">
        <v>161</v>
      </c>
      <c r="P9" s="62" t="s">
        <v>162</v>
      </c>
    </row>
    <row r="10" spans="1:16">
      <c r="A10" s="93" t="s">
        <v>163</v>
      </c>
      <c r="B10" s="14">
        <v>3234.74</v>
      </c>
      <c r="C10" s="14">
        <v>3344.42</v>
      </c>
      <c r="D10" s="14">
        <v>3454.03</v>
      </c>
      <c r="E10" s="14">
        <v>3563.66</v>
      </c>
      <c r="F10" s="14">
        <v>3673.32</v>
      </c>
      <c r="G10" s="14">
        <v>3782.95</v>
      </c>
      <c r="H10" s="14">
        <v>3892.57</v>
      </c>
      <c r="I10" s="14">
        <v>4002.19</v>
      </c>
      <c r="J10" s="14">
        <v>4111.83</v>
      </c>
      <c r="K10" s="14">
        <v>4221.46</v>
      </c>
      <c r="L10" s="14">
        <v>4331.09</v>
      </c>
      <c r="M10" s="14">
        <v>4440.7299999999996</v>
      </c>
      <c r="N10" s="14">
        <v>4550.38</v>
      </c>
      <c r="O10" s="14">
        <v>4660.01</v>
      </c>
      <c r="P10" s="72"/>
    </row>
    <row r="11" spans="1:16">
      <c r="A11" s="2" t="s">
        <v>164</v>
      </c>
      <c r="B11" s="14">
        <v>3241.6</v>
      </c>
      <c r="C11" s="14">
        <v>3416.32</v>
      </c>
      <c r="D11" s="14">
        <v>3591.04</v>
      </c>
      <c r="E11" s="14">
        <v>3765.79</v>
      </c>
      <c r="F11" s="14">
        <v>3940.49</v>
      </c>
      <c r="G11" s="14">
        <v>4115.21</v>
      </c>
      <c r="H11" s="14">
        <v>4289.9399999999996</v>
      </c>
      <c r="I11" s="14">
        <v>4464.6499999999996</v>
      </c>
      <c r="J11" s="14">
        <v>4639.3599999999997</v>
      </c>
      <c r="K11" s="14">
        <v>4814.1000000000004</v>
      </c>
      <c r="L11" s="14">
        <v>4988.8100000000004</v>
      </c>
      <c r="M11" s="14">
        <v>5163.53</v>
      </c>
      <c r="N11" s="14">
        <v>5338.25</v>
      </c>
      <c r="O11" s="14">
        <v>5512.98</v>
      </c>
      <c r="P11" s="14">
        <v>5687.7</v>
      </c>
    </row>
    <row r="12" spans="1:16">
      <c r="A12" s="2" t="s">
        <v>165</v>
      </c>
      <c r="B12" s="14">
        <v>3558.21</v>
      </c>
      <c r="C12" s="14">
        <v>3756.03</v>
      </c>
      <c r="D12" s="14">
        <v>3953.88</v>
      </c>
      <c r="E12" s="14">
        <v>4151.72</v>
      </c>
      <c r="F12" s="14">
        <v>4349.55</v>
      </c>
      <c r="G12" s="14">
        <v>4547.3999999999996</v>
      </c>
      <c r="H12" s="14">
        <v>4745.2299999999996</v>
      </c>
      <c r="I12" s="14">
        <v>4943.05</v>
      </c>
      <c r="J12" s="14">
        <v>5140.8900000000003</v>
      </c>
      <c r="K12" s="14">
        <v>5338.71</v>
      </c>
      <c r="L12" s="14">
        <v>5536.54</v>
      </c>
      <c r="M12" s="14">
        <v>5734.4</v>
      </c>
      <c r="N12" s="14">
        <v>5932.21</v>
      </c>
      <c r="O12" s="14">
        <v>6130.06</v>
      </c>
      <c r="P12" s="14">
        <v>6327.88</v>
      </c>
    </row>
    <row r="13" spans="1:16">
      <c r="A13" s="2" t="s">
        <v>166</v>
      </c>
      <c r="B13" s="14">
        <v>4489.58</v>
      </c>
      <c r="C13" s="14">
        <v>4688.46</v>
      </c>
      <c r="D13" s="14">
        <v>4887.33</v>
      </c>
      <c r="E13" s="14">
        <v>5086.2</v>
      </c>
      <c r="F13" s="14">
        <v>5285.07</v>
      </c>
      <c r="G13" s="14">
        <v>5483.94</v>
      </c>
      <c r="H13" s="14">
        <v>5682.85</v>
      </c>
      <c r="I13" s="14">
        <v>5881.68</v>
      </c>
      <c r="J13" s="14">
        <v>6080.55</v>
      </c>
      <c r="K13" s="14">
        <v>6279.43</v>
      </c>
      <c r="L13" s="14">
        <v>6478.31</v>
      </c>
      <c r="M13" s="14">
        <v>6677.17</v>
      </c>
      <c r="N13" s="14">
        <v>6876.04</v>
      </c>
      <c r="O13" s="14">
        <v>7074.92</v>
      </c>
      <c r="P13" s="14">
        <v>7273.79</v>
      </c>
    </row>
    <row r="14" spans="1:16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pans="1:16">
      <c r="I15" s="82"/>
      <c r="J15" s="82"/>
      <c r="K15" s="82"/>
      <c r="L15" s="82"/>
      <c r="M15" s="82"/>
      <c r="N15" s="82"/>
      <c r="O15" s="82"/>
      <c r="P15" s="82"/>
    </row>
    <row r="16" spans="1:16">
      <c r="A16" s="187" t="s">
        <v>293</v>
      </c>
      <c r="B16" s="187"/>
      <c r="C16" s="187"/>
      <c r="D16" s="187"/>
      <c r="E16" s="187"/>
      <c r="F16" s="187"/>
      <c r="G16" s="187"/>
      <c r="H16" s="187"/>
      <c r="I16" s="82"/>
      <c r="J16" s="82"/>
      <c r="K16" s="82"/>
      <c r="L16" s="82"/>
      <c r="M16" s="82"/>
      <c r="N16" s="82"/>
      <c r="O16" s="82"/>
      <c r="P16" s="82"/>
    </row>
    <row r="17" spans="1:16">
      <c r="A17" s="168"/>
      <c r="B17" s="168"/>
      <c r="C17" s="168"/>
      <c r="D17" s="168"/>
      <c r="E17" s="168"/>
      <c r="F17" s="168"/>
      <c r="G17" s="168"/>
      <c r="H17" s="168"/>
      <c r="I17" s="82"/>
      <c r="J17" s="82"/>
      <c r="K17" s="82"/>
      <c r="L17" s="82"/>
      <c r="M17" s="82"/>
      <c r="N17" s="82"/>
      <c r="O17" s="82"/>
      <c r="P17" s="82"/>
    </row>
    <row r="18" spans="1:16">
      <c r="A18" s="91" t="s">
        <v>173</v>
      </c>
      <c r="B18" s="62" t="s">
        <v>111</v>
      </c>
      <c r="C18" s="62" t="s">
        <v>112</v>
      </c>
      <c r="D18" s="62" t="s">
        <v>113</v>
      </c>
      <c r="E18" s="62" t="s">
        <v>114</v>
      </c>
      <c r="F18" s="62" t="s">
        <v>115</v>
      </c>
      <c r="G18" s="62" t="s">
        <v>116</v>
      </c>
      <c r="H18" s="62" t="s">
        <v>117</v>
      </c>
      <c r="I18" s="62" t="s">
        <v>118</v>
      </c>
      <c r="J18" s="62" t="s">
        <v>119</v>
      </c>
      <c r="K18" s="62" t="s">
        <v>120</v>
      </c>
      <c r="L18" s="62" t="s">
        <v>121</v>
      </c>
      <c r="M18" s="62" t="s">
        <v>122</v>
      </c>
      <c r="N18" s="62" t="s">
        <v>160</v>
      </c>
      <c r="O18" s="62" t="s">
        <v>161</v>
      </c>
      <c r="P18" s="62" t="s">
        <v>162</v>
      </c>
    </row>
    <row r="19" spans="1:16">
      <c r="A19" s="95" t="s">
        <v>167</v>
      </c>
      <c r="B19" s="14">
        <v>3234.74</v>
      </c>
      <c r="C19" s="14">
        <v>3344.42</v>
      </c>
      <c r="D19" s="14">
        <v>3454.02</v>
      </c>
      <c r="E19" s="14">
        <v>3563.66</v>
      </c>
      <c r="F19" s="14">
        <v>3673.32</v>
      </c>
      <c r="G19" s="14">
        <v>3782.94</v>
      </c>
      <c r="H19" s="14">
        <v>3892.58</v>
      </c>
      <c r="I19" s="14">
        <v>4002.19</v>
      </c>
      <c r="J19" s="14">
        <v>4111.83</v>
      </c>
      <c r="K19" s="14">
        <v>4221.46</v>
      </c>
      <c r="L19" s="14">
        <v>4331.09</v>
      </c>
      <c r="M19" s="14">
        <v>4440.74</v>
      </c>
      <c r="N19" s="14">
        <v>4550.38</v>
      </c>
      <c r="O19" s="14">
        <v>4660.01</v>
      </c>
      <c r="P19" s="101"/>
    </row>
    <row r="20" spans="1:16">
      <c r="A20" s="63" t="s">
        <v>168</v>
      </c>
      <c r="B20" s="14">
        <v>3305.91</v>
      </c>
      <c r="C20" s="14">
        <v>3448.08</v>
      </c>
      <c r="D20" s="14">
        <v>3590.24</v>
      </c>
      <c r="E20" s="14">
        <v>3732.43</v>
      </c>
      <c r="F20" s="14">
        <v>3874.6</v>
      </c>
      <c r="G20" s="14">
        <v>4016.79</v>
      </c>
      <c r="H20" s="14">
        <v>4158.93</v>
      </c>
      <c r="I20" s="14">
        <v>4301.12</v>
      </c>
      <c r="J20" s="14">
        <v>4443.28</v>
      </c>
      <c r="K20" s="14">
        <v>4585.46</v>
      </c>
      <c r="L20" s="14">
        <v>4727.63</v>
      </c>
      <c r="M20" s="14">
        <v>4869.8</v>
      </c>
      <c r="N20" s="14">
        <v>5011.97</v>
      </c>
      <c r="O20" s="14">
        <v>5154.1499999999996</v>
      </c>
      <c r="P20" s="102"/>
    </row>
    <row r="21" spans="1:16">
      <c r="A21" s="103" t="s">
        <v>169</v>
      </c>
      <c r="B21" s="14">
        <v>3624.5</v>
      </c>
      <c r="C21" s="14">
        <v>3780.8</v>
      </c>
      <c r="D21" s="14">
        <v>3937.13</v>
      </c>
      <c r="E21" s="14">
        <v>4093.45</v>
      </c>
      <c r="F21" s="14">
        <v>4249.74</v>
      </c>
      <c r="G21" s="14">
        <v>4406.0600000000004</v>
      </c>
      <c r="H21" s="14">
        <v>4562.3599999999997</v>
      </c>
      <c r="I21" s="14">
        <v>4718.6400000000003</v>
      </c>
      <c r="J21" s="14">
        <v>4874.9799999999996</v>
      </c>
      <c r="K21" s="14">
        <v>5031.29</v>
      </c>
      <c r="L21" s="14">
        <v>5187.62</v>
      </c>
      <c r="M21" s="14">
        <v>5343.89</v>
      </c>
      <c r="N21" s="14">
        <v>5500.21</v>
      </c>
      <c r="O21" s="14">
        <v>5656.52</v>
      </c>
      <c r="P21" s="14">
        <v>5812.84</v>
      </c>
    </row>
    <row r="22" spans="1:16">
      <c r="A22" s="103" t="s">
        <v>170</v>
      </c>
      <c r="B22" s="14">
        <v>3938.55</v>
      </c>
      <c r="C22" s="14">
        <v>4119.32</v>
      </c>
      <c r="D22" s="14">
        <v>4300.1000000000004</v>
      </c>
      <c r="E22" s="14">
        <v>4480.8900000000003</v>
      </c>
      <c r="F22" s="14">
        <v>4661.66</v>
      </c>
      <c r="G22" s="14">
        <v>4842.42</v>
      </c>
      <c r="H22" s="14">
        <v>5023.2299999999996</v>
      </c>
      <c r="I22" s="14">
        <v>5203.97</v>
      </c>
      <c r="J22" s="14">
        <v>5384.77</v>
      </c>
      <c r="K22" s="14">
        <v>5565.56</v>
      </c>
      <c r="L22" s="14">
        <v>5746.33</v>
      </c>
      <c r="M22" s="14">
        <v>5927.08</v>
      </c>
      <c r="N22" s="14">
        <v>6107.88</v>
      </c>
      <c r="O22" s="14">
        <v>6288.68</v>
      </c>
      <c r="P22" s="14">
        <v>6469.43</v>
      </c>
    </row>
    <row r="23" spans="1:16">
      <c r="A23" s="104" t="s">
        <v>171</v>
      </c>
      <c r="B23" s="14">
        <v>4899.1400000000003</v>
      </c>
      <c r="C23" s="14">
        <v>5096.1000000000004</v>
      </c>
      <c r="D23" s="14">
        <v>5293.07</v>
      </c>
      <c r="E23" s="14">
        <v>5490.03</v>
      </c>
      <c r="F23" s="14">
        <v>5686.97</v>
      </c>
      <c r="G23" s="14">
        <v>5883.92</v>
      </c>
      <c r="H23" s="14">
        <v>6080.9</v>
      </c>
      <c r="I23" s="14">
        <v>6277.83</v>
      </c>
      <c r="J23" s="14">
        <v>6474.8</v>
      </c>
      <c r="K23" s="14">
        <v>6671.74</v>
      </c>
      <c r="L23" s="14">
        <v>6868.69</v>
      </c>
      <c r="M23" s="14">
        <v>7065.65</v>
      </c>
      <c r="N23" s="14">
        <v>7262.63</v>
      </c>
      <c r="O23" s="14">
        <v>7459.55</v>
      </c>
      <c r="P23" s="14">
        <v>7656.51</v>
      </c>
    </row>
    <row r="25" spans="1:1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</sheetData>
  <mergeCells count="5">
    <mergeCell ref="F3:K3"/>
    <mergeCell ref="F4:K4"/>
    <mergeCell ref="A16:H16"/>
    <mergeCell ref="B8:P8"/>
    <mergeCell ref="A6:D6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F7" sqref="F7"/>
    </sheetView>
  </sheetViews>
  <sheetFormatPr baseColWidth="10" defaultRowHeight="12.75"/>
  <cols>
    <col min="3" max="3" width="5.42578125" customWidth="1"/>
    <col min="4" max="4" width="7.140625" customWidth="1"/>
    <col min="5" max="5" width="6.28515625" customWidth="1"/>
    <col min="6" max="6" width="31" customWidth="1"/>
    <col min="7" max="7" width="34.140625" customWidth="1"/>
    <col min="8" max="8" width="11" hidden="1" customWidth="1"/>
    <col min="9" max="9" width="17.140625" customWidth="1"/>
  </cols>
  <sheetData>
    <row r="1" spans="1:14" s="159" customFormat="1"/>
    <row r="2" spans="1:14" ht="18">
      <c r="A2" s="195" t="s">
        <v>273</v>
      </c>
      <c r="B2" s="195"/>
      <c r="C2" s="195"/>
      <c r="D2" s="195"/>
      <c r="E2" s="195"/>
      <c r="F2" s="195"/>
      <c r="G2" s="195"/>
      <c r="H2" s="50"/>
      <c r="I2" s="50"/>
      <c r="J2" s="50"/>
      <c r="K2" s="50"/>
      <c r="L2" s="50"/>
    </row>
    <row r="3" spans="1:14">
      <c r="A3" s="196"/>
      <c r="B3" s="197"/>
      <c r="C3" s="197"/>
      <c r="D3" s="197"/>
      <c r="E3" s="197"/>
      <c r="F3" s="197"/>
      <c r="G3" s="197"/>
      <c r="H3" s="48"/>
      <c r="I3" s="48"/>
      <c r="J3" s="48"/>
      <c r="K3" s="48"/>
      <c r="L3" s="48"/>
    </row>
    <row r="4" spans="1:14">
      <c r="A4" s="181" t="s">
        <v>299</v>
      </c>
      <c r="B4" s="179"/>
      <c r="C4" s="179"/>
      <c r="D4" s="179"/>
      <c r="E4" s="179"/>
      <c r="F4" s="179"/>
      <c r="G4" s="179"/>
      <c r="H4" s="39"/>
      <c r="I4" s="39"/>
      <c r="J4" s="39"/>
      <c r="K4" s="39"/>
      <c r="L4" s="39"/>
    </row>
    <row r="5" spans="1:14">
      <c r="A5" s="10"/>
      <c r="L5" s="22"/>
      <c r="M5" s="22"/>
      <c r="N5" s="22"/>
    </row>
    <row r="6" spans="1:14">
      <c r="A6" s="10"/>
      <c r="M6" s="22"/>
      <c r="N6" s="22"/>
    </row>
    <row r="7" spans="1:14">
      <c r="A7" s="10"/>
      <c r="M7" s="22"/>
      <c r="N7" s="22"/>
    </row>
    <row r="8" spans="1:14">
      <c r="A8" s="10"/>
      <c r="M8" s="22"/>
      <c r="N8" s="22"/>
    </row>
    <row r="9" spans="1:14" ht="18">
      <c r="A9" s="198" t="s">
        <v>213</v>
      </c>
      <c r="B9" s="198"/>
      <c r="C9" s="198"/>
      <c r="D9" s="198"/>
      <c r="E9" s="198"/>
      <c r="F9" s="198"/>
      <c r="G9" s="198"/>
      <c r="H9" s="51"/>
      <c r="I9" s="51"/>
      <c r="M9" s="22"/>
      <c r="N9" s="22"/>
    </row>
    <row r="10" spans="1:14">
      <c r="A10" s="185" t="s">
        <v>36</v>
      </c>
      <c r="B10" s="185"/>
      <c r="C10" s="185"/>
      <c r="D10" s="185"/>
      <c r="E10" s="185"/>
      <c r="F10" s="185"/>
      <c r="G10" s="185"/>
      <c r="H10" s="39"/>
      <c r="I10" s="39"/>
      <c r="M10" s="22"/>
      <c r="N10" s="22"/>
    </row>
    <row r="11" spans="1:14">
      <c r="A11" s="10"/>
      <c r="B11" s="13"/>
      <c r="C11" s="13"/>
      <c r="D11" s="13"/>
      <c r="E11" s="13"/>
      <c r="F11" s="13"/>
      <c r="G11" s="13"/>
      <c r="H11" s="4"/>
      <c r="I11" s="4"/>
      <c r="M11" s="22"/>
      <c r="N11" s="22"/>
    </row>
    <row r="12" spans="1:14" ht="15" customHeight="1">
      <c r="A12" s="192"/>
      <c r="B12" s="192"/>
      <c r="C12" s="192"/>
      <c r="D12" s="193"/>
      <c r="E12" s="53"/>
      <c r="F12" s="58" t="s">
        <v>96</v>
      </c>
      <c r="G12" s="55" t="s">
        <v>95</v>
      </c>
    </row>
    <row r="13" spans="1:14" ht="15" customHeight="1">
      <c r="A13" s="56"/>
      <c r="B13" s="54"/>
      <c r="C13" s="54"/>
      <c r="D13" s="54"/>
      <c r="E13" s="52"/>
      <c r="F13" s="108" t="s">
        <v>175</v>
      </c>
      <c r="G13" s="109" t="s">
        <v>174</v>
      </c>
    </row>
    <row r="14" spans="1:14">
      <c r="A14" s="190" t="s">
        <v>101</v>
      </c>
      <c r="B14" s="191"/>
      <c r="C14" s="191"/>
      <c r="D14" s="191"/>
      <c r="E14" s="191"/>
      <c r="F14" s="57">
        <v>119.82</v>
      </c>
      <c r="G14" s="59">
        <v>227.39</v>
      </c>
    </row>
    <row r="15" spans="1:14">
      <c r="A15" s="190" t="s">
        <v>100</v>
      </c>
      <c r="B15" s="191"/>
      <c r="C15" s="191"/>
      <c r="D15" s="191"/>
      <c r="E15" s="191"/>
      <c r="F15" s="57">
        <v>125.82</v>
      </c>
      <c r="G15" s="57">
        <v>233.39</v>
      </c>
    </row>
    <row r="16" spans="1:14">
      <c r="A16" s="194"/>
      <c r="B16" s="194"/>
      <c r="C16" s="194"/>
      <c r="D16" s="194"/>
      <c r="H16" s="12"/>
    </row>
    <row r="17" spans="1:14">
      <c r="A17" s="188" t="s">
        <v>97</v>
      </c>
      <c r="B17" s="188"/>
      <c r="C17" s="188"/>
      <c r="D17" s="188"/>
      <c r="E17" s="188"/>
      <c r="F17" s="188"/>
      <c r="G17" s="188"/>
      <c r="H17" s="188"/>
      <c r="I17" s="188"/>
    </row>
    <row r="18" spans="1:14">
      <c r="A18" s="188" t="s">
        <v>294</v>
      </c>
      <c r="B18" s="188"/>
      <c r="C18" s="188"/>
      <c r="D18" s="188"/>
      <c r="E18" s="188"/>
      <c r="F18" s="188"/>
      <c r="G18" s="188"/>
      <c r="H18" s="188"/>
      <c r="I18" s="188"/>
    </row>
    <row r="19" spans="1:14">
      <c r="A19" s="187"/>
      <c r="B19" s="187"/>
      <c r="C19" s="187"/>
      <c r="D19" s="187"/>
      <c r="E19" s="4"/>
      <c r="F19" s="4"/>
      <c r="G19" s="4"/>
      <c r="H19" s="12"/>
    </row>
    <row r="20" spans="1:14">
      <c r="A20" s="188"/>
      <c r="B20" s="188"/>
      <c r="C20" s="188"/>
      <c r="D20" s="188"/>
      <c r="E20" s="188"/>
      <c r="F20" s="188"/>
      <c r="G20" s="188"/>
      <c r="H20" s="12"/>
      <c r="K20" s="15"/>
      <c r="L20" s="4"/>
      <c r="M20" s="15"/>
      <c r="N20" s="4"/>
    </row>
    <row r="21" spans="1:14">
      <c r="A21" s="187" t="s">
        <v>263</v>
      </c>
      <c r="B21" s="187"/>
      <c r="C21" s="187"/>
      <c r="D21" s="187"/>
      <c r="E21" s="187"/>
      <c r="F21" s="187"/>
      <c r="G21" s="187"/>
      <c r="H21" s="187"/>
      <c r="I21" s="187"/>
      <c r="K21" s="4"/>
      <c r="L21" s="12"/>
      <c r="M21" s="4"/>
      <c r="N21" s="4"/>
    </row>
    <row r="22" spans="1:14">
      <c r="A22" s="194"/>
      <c r="B22" s="194"/>
      <c r="C22" s="194"/>
      <c r="D22" s="194"/>
      <c r="E22" s="4"/>
      <c r="F22" s="4"/>
      <c r="H22" s="12"/>
    </row>
    <row r="23" spans="1:14">
      <c r="A23" s="188" t="s">
        <v>98</v>
      </c>
      <c r="B23" s="188"/>
      <c r="C23" s="188"/>
      <c r="D23" s="188"/>
      <c r="E23" s="188"/>
      <c r="F23" s="188"/>
      <c r="G23" s="188"/>
      <c r="H23" s="188"/>
      <c r="I23" s="188"/>
    </row>
    <row r="24" spans="1:14">
      <c r="A24" s="188" t="s">
        <v>295</v>
      </c>
      <c r="B24" s="188"/>
      <c r="C24" s="188"/>
      <c r="D24" s="188"/>
      <c r="E24" s="188"/>
      <c r="F24" s="188"/>
      <c r="G24" s="188"/>
      <c r="H24" s="188"/>
      <c r="I24" s="188"/>
    </row>
    <row r="25" spans="1:14">
      <c r="A25" s="47"/>
      <c r="B25" s="47"/>
      <c r="C25" s="47"/>
      <c r="D25" s="47"/>
      <c r="E25" s="4"/>
      <c r="F25" s="4"/>
      <c r="H25" s="12"/>
    </row>
    <row r="26" spans="1:14">
      <c r="A26" s="188" t="s">
        <v>296</v>
      </c>
      <c r="B26" s="188"/>
      <c r="C26" s="188"/>
      <c r="D26" s="188"/>
      <c r="E26" s="188"/>
      <c r="F26" s="188"/>
      <c r="G26" s="188"/>
      <c r="H26" s="188"/>
      <c r="I26" s="188"/>
    </row>
    <row r="27" spans="1:14">
      <c r="A27" s="188" t="s">
        <v>297</v>
      </c>
      <c r="B27" s="188"/>
      <c r="C27" s="188"/>
      <c r="D27" s="188"/>
      <c r="E27" s="188"/>
      <c r="F27" s="188"/>
      <c r="G27" s="188"/>
      <c r="H27" s="188"/>
    </row>
    <row r="28" spans="1:14">
      <c r="A28" s="188" t="s">
        <v>298</v>
      </c>
      <c r="B28" s="188"/>
      <c r="C28" s="188"/>
      <c r="D28" s="188"/>
      <c r="E28" s="188"/>
      <c r="F28" s="188"/>
      <c r="G28" s="188"/>
      <c r="H28" s="188"/>
    </row>
    <row r="29" spans="1:14">
      <c r="A29" s="47"/>
      <c r="B29" s="47"/>
      <c r="C29" s="47"/>
      <c r="D29" s="47"/>
      <c r="E29" s="4"/>
      <c r="F29" s="4"/>
      <c r="H29" s="12"/>
    </row>
    <row r="30" spans="1:14">
      <c r="A30" s="188" t="s">
        <v>99</v>
      </c>
      <c r="B30" s="188"/>
      <c r="C30" s="188"/>
      <c r="D30" s="188"/>
      <c r="E30" s="188"/>
      <c r="F30" s="188"/>
      <c r="G30" s="188"/>
      <c r="H30" s="188"/>
      <c r="I30" s="188"/>
    </row>
    <row r="31" spans="1:14">
      <c r="A31" s="188" t="s">
        <v>102</v>
      </c>
      <c r="B31" s="188"/>
      <c r="C31" s="188"/>
      <c r="D31" s="188"/>
      <c r="E31" s="188"/>
      <c r="F31" s="188"/>
      <c r="G31" s="188"/>
      <c r="H31" s="188"/>
      <c r="I31" s="188"/>
    </row>
    <row r="32" spans="1:14">
      <c r="A32" s="47"/>
      <c r="B32" s="47"/>
      <c r="C32" s="47"/>
      <c r="D32" s="47"/>
      <c r="E32" s="4"/>
      <c r="F32" s="4"/>
      <c r="H32" s="12"/>
    </row>
    <row r="33" spans="1:8">
      <c r="A33" s="47"/>
      <c r="B33" s="47"/>
      <c r="C33" s="47"/>
      <c r="D33" s="47"/>
      <c r="E33" s="4"/>
      <c r="F33" s="4"/>
      <c r="H33" s="12"/>
    </row>
    <row r="34" spans="1:8">
      <c r="A34" s="187"/>
      <c r="B34" s="187"/>
      <c r="C34" s="187"/>
      <c r="D34" s="187"/>
      <c r="E34" s="4"/>
      <c r="F34" s="4"/>
      <c r="H34" s="12"/>
    </row>
    <row r="35" spans="1:8">
      <c r="A35" s="189"/>
      <c r="B35" s="188"/>
      <c r="C35" s="188"/>
      <c r="D35" s="188"/>
      <c r="E35" s="188"/>
      <c r="F35" s="188"/>
      <c r="G35" s="188"/>
      <c r="H35" s="12"/>
    </row>
    <row r="36" spans="1:8">
      <c r="A36" s="188"/>
      <c r="B36" s="188"/>
      <c r="C36" s="188"/>
      <c r="D36" s="188"/>
      <c r="E36" s="188"/>
      <c r="F36" s="188"/>
      <c r="G36" s="188"/>
      <c r="H36" s="12"/>
    </row>
    <row r="37" spans="1:8">
      <c r="A37" s="188"/>
      <c r="B37" s="188"/>
      <c r="C37" s="188"/>
      <c r="D37" s="188"/>
      <c r="E37" s="188"/>
      <c r="F37" s="188"/>
      <c r="G37" s="188"/>
      <c r="H37" s="12"/>
    </row>
  </sheetData>
  <mergeCells count="26">
    <mergeCell ref="A10:G10"/>
    <mergeCell ref="A2:G2"/>
    <mergeCell ref="A3:G3"/>
    <mergeCell ref="A4:G4"/>
    <mergeCell ref="A9:G9"/>
    <mergeCell ref="A14:E14"/>
    <mergeCell ref="A37:G37"/>
    <mergeCell ref="A12:D12"/>
    <mergeCell ref="A16:D16"/>
    <mergeCell ref="A19:D19"/>
    <mergeCell ref="A17:I17"/>
    <mergeCell ref="A22:D22"/>
    <mergeCell ref="A20:G20"/>
    <mergeCell ref="A30:I30"/>
    <mergeCell ref="A15:E15"/>
    <mergeCell ref="A18:I18"/>
    <mergeCell ref="A36:G36"/>
    <mergeCell ref="A21:I21"/>
    <mergeCell ref="A23:I23"/>
    <mergeCell ref="A24:I24"/>
    <mergeCell ref="A26:I26"/>
    <mergeCell ref="A27:H27"/>
    <mergeCell ref="A28:H28"/>
    <mergeCell ref="A34:D34"/>
    <mergeCell ref="A35:G35"/>
    <mergeCell ref="A31:I31"/>
  </mergeCells>
  <phoneticPr fontId="1" type="noConversion"/>
  <pageMargins left="0.8" right="0.78740157499999996" top="0.984251969" bottom="0.984251969" header="0.4921259845" footer="0.4921259845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5" sqref="F5"/>
    </sheetView>
  </sheetViews>
  <sheetFormatPr baseColWidth="10" defaultRowHeight="12.75"/>
  <cols>
    <col min="7" max="7" width="6.28515625" customWidth="1"/>
    <col min="8" max="8" width="10.42578125" customWidth="1"/>
    <col min="9" max="9" width="15.28515625" customWidth="1"/>
  </cols>
  <sheetData>
    <row r="1" spans="1:11" s="159" customFormat="1"/>
    <row r="2" spans="1:11" ht="18">
      <c r="A2" s="201" t="s">
        <v>274</v>
      </c>
      <c r="B2" s="201"/>
      <c r="C2" s="201"/>
      <c r="D2" s="201"/>
      <c r="E2" s="201"/>
      <c r="F2" s="201"/>
      <c r="G2" s="201"/>
      <c r="H2" s="201"/>
      <c r="I2" s="51"/>
    </row>
    <row r="3" spans="1:11">
      <c r="A3" s="196"/>
      <c r="B3" s="197"/>
      <c r="C3" s="197"/>
      <c r="D3" s="197"/>
      <c r="E3" s="197"/>
      <c r="F3" s="197"/>
      <c r="G3" s="197"/>
      <c r="H3" s="197"/>
      <c r="I3" s="48"/>
      <c r="J3" s="48"/>
      <c r="K3" s="48"/>
    </row>
    <row r="4" spans="1:11">
      <c r="A4" s="196" t="s">
        <v>299</v>
      </c>
      <c r="B4" s="197"/>
      <c r="C4" s="197"/>
      <c r="D4" s="197"/>
      <c r="E4" s="197"/>
      <c r="F4" s="197"/>
      <c r="G4" s="197"/>
      <c r="H4" s="197"/>
      <c r="J4" s="48"/>
      <c r="K4" s="48"/>
    </row>
    <row r="5" spans="1:11">
      <c r="A5" s="4"/>
      <c r="F5" s="4"/>
      <c r="G5" s="4"/>
      <c r="H5" s="4"/>
      <c r="I5" s="38"/>
      <c r="J5" s="38"/>
      <c r="K5" s="38"/>
    </row>
    <row r="6" spans="1:11">
      <c r="A6" s="4"/>
      <c r="F6" s="39"/>
      <c r="G6" s="39"/>
      <c r="H6" s="4"/>
      <c r="I6" s="4"/>
      <c r="J6" s="38"/>
      <c r="K6" s="38"/>
    </row>
    <row r="7" spans="1:11">
      <c r="A7" s="4"/>
      <c r="F7" s="39"/>
      <c r="G7" s="39"/>
      <c r="H7" s="4"/>
      <c r="I7" s="4"/>
      <c r="J7" s="38"/>
      <c r="K7" s="38"/>
    </row>
    <row r="8" spans="1:11">
      <c r="A8" s="4"/>
      <c r="F8" s="39"/>
      <c r="G8" s="39"/>
      <c r="H8" s="4"/>
      <c r="I8" s="4"/>
      <c r="J8" s="38"/>
      <c r="K8" s="38"/>
    </row>
    <row r="9" spans="1:11" ht="20.25">
      <c r="A9" s="4"/>
      <c r="B9" s="206" t="s">
        <v>205</v>
      </c>
      <c r="C9" s="206"/>
      <c r="D9" s="206"/>
      <c r="E9" s="206"/>
      <c r="F9" s="4"/>
      <c r="G9" s="4"/>
      <c r="H9" s="4"/>
      <c r="I9" s="4"/>
      <c r="J9" s="38"/>
      <c r="K9" s="38"/>
    </row>
    <row r="10" spans="1:11">
      <c r="A10" s="46"/>
      <c r="B10" s="185" t="s">
        <v>36</v>
      </c>
      <c r="C10" s="185"/>
      <c r="D10" s="185"/>
      <c r="E10" s="185"/>
      <c r="F10" s="46"/>
      <c r="G10" s="46"/>
      <c r="H10" s="4"/>
      <c r="I10" s="4"/>
      <c r="J10" s="4"/>
      <c r="K10" s="4"/>
    </row>
    <row r="11" spans="1:11">
      <c r="A11" s="46"/>
      <c r="B11" s="13"/>
      <c r="C11" s="13"/>
      <c r="D11" s="13"/>
      <c r="E11" s="13"/>
      <c r="F11" s="46"/>
      <c r="G11" s="46"/>
      <c r="H11" s="4"/>
      <c r="I11" s="4"/>
      <c r="J11" s="4"/>
      <c r="K11" s="4"/>
    </row>
    <row r="12" spans="1:11">
      <c r="A12" s="207" t="s">
        <v>104</v>
      </c>
      <c r="B12" s="208"/>
      <c r="C12" s="208"/>
      <c r="D12" s="208"/>
      <c r="E12" s="208"/>
      <c r="F12" s="208"/>
      <c r="G12" s="209"/>
      <c r="H12" s="45" t="s">
        <v>54</v>
      </c>
      <c r="I12" s="4"/>
      <c r="J12" s="4"/>
      <c r="K12" s="4"/>
    </row>
    <row r="13" spans="1:11">
      <c r="A13" s="202" t="s">
        <v>22</v>
      </c>
      <c r="B13" s="203"/>
      <c r="C13" s="203"/>
      <c r="D13" s="203"/>
      <c r="E13" s="203"/>
      <c r="F13" s="203"/>
      <c r="G13" s="204"/>
      <c r="H13" s="66" t="s">
        <v>55</v>
      </c>
      <c r="I13" s="4"/>
      <c r="J13" s="4"/>
      <c r="K13" s="4"/>
    </row>
    <row r="14" spans="1:11">
      <c r="A14" s="205" t="s">
        <v>106</v>
      </c>
      <c r="B14" s="205"/>
      <c r="C14" s="205"/>
      <c r="D14" s="205"/>
      <c r="E14" s="205"/>
      <c r="F14" s="205"/>
      <c r="G14" s="205"/>
      <c r="H14" s="14">
        <v>938.47</v>
      </c>
      <c r="I14" s="4"/>
      <c r="J14" s="12"/>
      <c r="K14" s="4"/>
    </row>
    <row r="15" spans="1:11">
      <c r="A15" s="199" t="s">
        <v>15</v>
      </c>
      <c r="B15" s="199"/>
      <c r="C15" s="199"/>
      <c r="D15" s="199"/>
      <c r="E15" s="199"/>
      <c r="F15" s="199"/>
      <c r="G15" s="199"/>
      <c r="H15" s="14">
        <v>1058.94</v>
      </c>
      <c r="J15" s="12"/>
    </row>
    <row r="16" spans="1:11">
      <c r="A16" s="199" t="s">
        <v>16</v>
      </c>
      <c r="B16" s="199"/>
      <c r="C16" s="199"/>
      <c r="D16" s="199"/>
      <c r="E16" s="199"/>
      <c r="F16" s="199"/>
      <c r="G16" s="199"/>
      <c r="H16" s="14">
        <v>1112.82</v>
      </c>
      <c r="J16" s="12"/>
    </row>
    <row r="17" spans="1:10">
      <c r="A17" s="199" t="s">
        <v>10</v>
      </c>
      <c r="B17" s="199"/>
      <c r="C17" s="199"/>
      <c r="D17" s="199"/>
      <c r="E17" s="199"/>
      <c r="F17" s="199"/>
      <c r="G17" s="199"/>
      <c r="H17" s="14">
        <v>1252.28</v>
      </c>
      <c r="J17" s="12"/>
    </row>
    <row r="18" spans="1:10">
      <c r="A18" s="199" t="s">
        <v>11</v>
      </c>
      <c r="B18" s="199"/>
      <c r="C18" s="199"/>
      <c r="D18" s="199"/>
      <c r="E18" s="199"/>
      <c r="F18" s="199"/>
      <c r="G18" s="199"/>
      <c r="H18" s="14">
        <v>1284</v>
      </c>
      <c r="J18" s="12"/>
    </row>
    <row r="19" spans="1:10">
      <c r="A19" s="200" t="s">
        <v>176</v>
      </c>
      <c r="B19" s="199"/>
      <c r="C19" s="199"/>
      <c r="D19" s="199"/>
      <c r="E19" s="199"/>
      <c r="F19" s="199"/>
      <c r="G19" s="199"/>
      <c r="H19" s="14">
        <v>1318.85</v>
      </c>
      <c r="J19" s="12"/>
    </row>
    <row r="22" spans="1:10">
      <c r="A22" s="110"/>
      <c r="B22" s="110"/>
      <c r="C22" s="110"/>
      <c r="D22" s="110"/>
      <c r="E22" s="110"/>
      <c r="F22" s="110"/>
      <c r="G22" s="110"/>
    </row>
  </sheetData>
  <mergeCells count="13">
    <mergeCell ref="A16:G16"/>
    <mergeCell ref="A17:G17"/>
    <mergeCell ref="A18:G18"/>
    <mergeCell ref="A19:G19"/>
    <mergeCell ref="A2:H2"/>
    <mergeCell ref="A3:H3"/>
    <mergeCell ref="A4:H4"/>
    <mergeCell ref="A13:G13"/>
    <mergeCell ref="A14:G14"/>
    <mergeCell ref="A15:G15"/>
    <mergeCell ref="B9:E9"/>
    <mergeCell ref="B10:E10"/>
    <mergeCell ref="A12:G12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13" zoomScaleNormal="100" workbookViewId="0">
      <selection activeCell="A10" sqref="A10:J10"/>
    </sheetView>
  </sheetViews>
  <sheetFormatPr baseColWidth="10" defaultRowHeight="12.75"/>
  <cols>
    <col min="6" max="6" width="3.5703125" customWidth="1"/>
    <col min="7" max="7" width="10.140625" customWidth="1"/>
    <col min="8" max="8" width="15" customWidth="1"/>
    <col min="9" max="9" width="17.42578125" customWidth="1"/>
    <col min="10" max="10" width="11.42578125" hidden="1" customWidth="1"/>
  </cols>
  <sheetData>
    <row r="1" spans="1:11" s="159" customFormat="1"/>
    <row r="2" spans="1:11" ht="18">
      <c r="A2" s="195" t="s">
        <v>275</v>
      </c>
      <c r="B2" s="195"/>
      <c r="C2" s="195"/>
      <c r="D2" s="195"/>
      <c r="E2" s="195"/>
      <c r="F2" s="195"/>
      <c r="G2" s="195"/>
      <c r="H2" s="195"/>
      <c r="K2" s="50"/>
    </row>
    <row r="3" spans="1:11" s="132" customFormat="1" ht="18">
      <c r="A3" s="131"/>
      <c r="B3" s="131"/>
      <c r="C3" s="131"/>
      <c r="D3" s="131"/>
      <c r="E3" s="131"/>
      <c r="F3" s="131"/>
      <c r="G3" s="131"/>
      <c r="H3" s="131"/>
      <c r="K3" s="50"/>
    </row>
    <row r="4" spans="1:11">
      <c r="A4" s="181" t="s">
        <v>299</v>
      </c>
      <c r="B4" s="179"/>
      <c r="C4" s="179"/>
      <c r="D4" s="179"/>
      <c r="E4" s="179"/>
      <c r="F4" s="179"/>
      <c r="G4" s="179"/>
      <c r="H4" s="179"/>
      <c r="J4" s="39"/>
      <c r="K4" s="39"/>
    </row>
    <row r="5" spans="1:11">
      <c r="I5" s="22"/>
      <c r="J5" s="22"/>
      <c r="K5" s="22"/>
    </row>
    <row r="6" spans="1:11" ht="15">
      <c r="A6" s="216" t="s">
        <v>178</v>
      </c>
      <c r="B6" s="216"/>
      <c r="C6" s="216"/>
      <c r="D6" s="216"/>
      <c r="E6" s="216"/>
      <c r="F6" s="216"/>
      <c r="G6" s="216"/>
      <c r="H6" s="216"/>
      <c r="I6" s="22"/>
      <c r="J6" s="22"/>
      <c r="K6" s="22"/>
    </row>
    <row r="7" spans="1:11" ht="15">
      <c r="A7" s="216" t="s">
        <v>269</v>
      </c>
      <c r="B7" s="216"/>
      <c r="C7" s="216"/>
      <c r="D7" s="216"/>
      <c r="E7" s="216"/>
      <c r="F7" s="216"/>
      <c r="G7" s="216"/>
      <c r="H7" s="216"/>
    </row>
    <row r="8" spans="1:11">
      <c r="A8" s="185"/>
      <c r="B8" s="185"/>
      <c r="C8" s="185"/>
      <c r="D8" s="185"/>
      <c r="E8" s="185"/>
      <c r="F8" s="185"/>
      <c r="G8" s="185"/>
      <c r="H8" s="185"/>
    </row>
    <row r="10" spans="1:11">
      <c r="A10" s="186" t="s">
        <v>125</v>
      </c>
      <c r="B10" s="212"/>
      <c r="C10" s="212"/>
      <c r="D10" s="212"/>
      <c r="E10" s="212"/>
      <c r="F10" s="212"/>
      <c r="G10" s="212"/>
      <c r="H10" s="212"/>
      <c r="I10" s="212"/>
      <c r="J10" s="212"/>
    </row>
    <row r="11" spans="1:11">
      <c r="A11" s="84"/>
      <c r="B11" s="87"/>
      <c r="C11" s="87"/>
      <c r="D11" s="87"/>
      <c r="E11" s="87"/>
      <c r="F11" s="87"/>
      <c r="G11" s="87"/>
      <c r="H11" s="87"/>
      <c r="I11" s="87"/>
      <c r="J11" s="87"/>
    </row>
    <row r="12" spans="1:11">
      <c r="A12" s="200" t="s">
        <v>214</v>
      </c>
      <c r="B12" s="200"/>
      <c r="C12" s="200"/>
      <c r="D12" s="200"/>
      <c r="E12" s="200"/>
      <c r="F12" s="200"/>
      <c r="G12" s="200"/>
      <c r="H12" s="14">
        <v>212.03</v>
      </c>
      <c r="I12" s="6"/>
      <c r="J12" s="6"/>
    </row>
    <row r="13" spans="1:11">
      <c r="A13" s="200" t="s">
        <v>56</v>
      </c>
      <c r="B13" s="200"/>
      <c r="C13" s="200"/>
      <c r="D13" s="200"/>
      <c r="E13" s="200"/>
      <c r="F13" s="200"/>
      <c r="G13" s="200"/>
      <c r="H13" s="14">
        <v>36.54</v>
      </c>
      <c r="I13" s="172"/>
      <c r="J13" s="6"/>
    </row>
    <row r="14" spans="1:11">
      <c r="A14" s="213" t="s">
        <v>107</v>
      </c>
      <c r="B14" s="214"/>
      <c r="C14" s="214"/>
      <c r="D14" s="214"/>
      <c r="E14" s="214"/>
      <c r="F14" s="214"/>
      <c r="G14" s="215"/>
      <c r="H14" s="14">
        <v>67.42</v>
      </c>
      <c r="I14" s="172"/>
      <c r="J14" s="6"/>
    </row>
    <row r="15" spans="1:11">
      <c r="A15" s="200" t="s">
        <v>57</v>
      </c>
      <c r="B15" s="200"/>
      <c r="C15" s="200"/>
      <c r="D15" s="200"/>
      <c r="E15" s="200"/>
      <c r="F15" s="200"/>
      <c r="G15" s="200"/>
      <c r="H15" s="14">
        <v>67.42</v>
      </c>
      <c r="I15" s="172"/>
      <c r="J15" s="11"/>
    </row>
    <row r="16" spans="1:11">
      <c r="A16" s="200" t="s">
        <v>58</v>
      </c>
      <c r="B16" s="200"/>
      <c r="C16" s="200"/>
      <c r="D16" s="200"/>
      <c r="E16" s="200"/>
      <c r="F16" s="200"/>
      <c r="G16" s="200"/>
      <c r="H16" s="14">
        <v>36.54</v>
      </c>
      <c r="I16" s="172"/>
      <c r="J16" s="6"/>
    </row>
    <row r="17" spans="1:10">
      <c r="A17" s="200" t="s">
        <v>59</v>
      </c>
      <c r="B17" s="200"/>
      <c r="C17" s="200"/>
      <c r="D17" s="200"/>
      <c r="E17" s="200"/>
      <c r="F17" s="200"/>
      <c r="G17" s="200"/>
      <c r="H17" s="14">
        <v>67.42</v>
      </c>
      <c r="I17" s="172"/>
      <c r="J17" s="6"/>
    </row>
    <row r="18" spans="1:10">
      <c r="A18" s="200" t="s">
        <v>60</v>
      </c>
      <c r="B18" s="200"/>
      <c r="C18" s="200"/>
      <c r="D18" s="200"/>
      <c r="E18" s="200"/>
      <c r="F18" s="200"/>
      <c r="G18" s="200"/>
      <c r="H18" s="14">
        <v>36.54</v>
      </c>
      <c r="I18" s="172"/>
      <c r="J18" s="6"/>
    </row>
    <row r="19" spans="1:10">
      <c r="A19" s="200" t="s">
        <v>61</v>
      </c>
      <c r="B19" s="200"/>
      <c r="C19" s="200"/>
      <c r="D19" s="200"/>
      <c r="E19" s="200"/>
      <c r="F19" s="200"/>
      <c r="G19" s="200"/>
      <c r="H19" s="14">
        <v>36.54</v>
      </c>
      <c r="I19" s="172"/>
      <c r="J19" s="6"/>
    </row>
    <row r="20" spans="1:10">
      <c r="A20" s="200" t="s">
        <v>62</v>
      </c>
      <c r="B20" s="200"/>
      <c r="C20" s="200"/>
      <c r="D20" s="200"/>
      <c r="E20" s="200"/>
      <c r="F20" s="200"/>
      <c r="G20" s="200"/>
      <c r="H20" s="14">
        <v>67.42</v>
      </c>
      <c r="I20" s="172"/>
      <c r="J20" s="6"/>
    </row>
    <row r="21" spans="1:10">
      <c r="A21" s="200" t="s">
        <v>63</v>
      </c>
      <c r="B21" s="200"/>
      <c r="C21" s="200"/>
      <c r="D21" s="200"/>
      <c r="E21" s="200"/>
      <c r="F21" s="200"/>
      <c r="G21" s="200"/>
      <c r="H21" s="14">
        <v>36.54</v>
      </c>
      <c r="I21" s="172"/>
      <c r="J21" s="6"/>
    </row>
    <row r="22" spans="1:10">
      <c r="A22" s="200" t="s">
        <v>64</v>
      </c>
      <c r="B22" s="200"/>
      <c r="C22" s="200"/>
      <c r="D22" s="200"/>
      <c r="E22" s="200"/>
      <c r="F22" s="200"/>
      <c r="G22" s="200"/>
      <c r="H22" s="14">
        <v>272.08999999999997</v>
      </c>
      <c r="I22" s="172"/>
      <c r="J22" s="6"/>
    </row>
    <row r="23" spans="1:10">
      <c r="A23" s="200" t="s">
        <v>65</v>
      </c>
      <c r="B23" s="200"/>
      <c r="C23" s="200"/>
      <c r="D23" s="200"/>
      <c r="E23" s="200"/>
      <c r="F23" s="200"/>
      <c r="G23" s="200"/>
      <c r="H23" s="14">
        <v>158.04</v>
      </c>
      <c r="I23" s="172"/>
      <c r="J23" s="6"/>
    </row>
    <row r="24" spans="1:10">
      <c r="A24" s="200" t="s">
        <v>66</v>
      </c>
      <c r="B24" s="200"/>
      <c r="C24" s="200"/>
      <c r="D24" s="200"/>
      <c r="E24" s="200"/>
      <c r="F24" s="200"/>
      <c r="G24" s="200"/>
      <c r="H24" s="14">
        <v>189.57</v>
      </c>
      <c r="I24" s="172"/>
      <c r="J24" s="6"/>
    </row>
    <row r="25" spans="1:10">
      <c r="A25" s="200" t="s">
        <v>67</v>
      </c>
      <c r="B25" s="200"/>
      <c r="C25" s="200"/>
      <c r="D25" s="200"/>
      <c r="E25" s="200"/>
      <c r="F25" s="200"/>
      <c r="G25" s="200"/>
      <c r="H25" s="14">
        <v>276.51</v>
      </c>
      <c r="I25" s="172"/>
      <c r="J25" s="6"/>
    </row>
    <row r="26" spans="1:10">
      <c r="A26" s="200" t="s">
        <v>68</v>
      </c>
      <c r="B26" s="200"/>
      <c r="C26" s="200"/>
      <c r="D26" s="200"/>
      <c r="E26" s="200"/>
      <c r="F26" s="200"/>
      <c r="G26" s="200"/>
      <c r="H26" s="14">
        <v>189.57</v>
      </c>
      <c r="I26" s="172"/>
      <c r="J26" s="6"/>
    </row>
    <row r="27" spans="1:10">
      <c r="A27" s="200" t="s">
        <v>69</v>
      </c>
      <c r="B27" s="200"/>
      <c r="C27" s="200"/>
      <c r="D27" s="200"/>
      <c r="E27" s="200"/>
      <c r="F27" s="200"/>
      <c r="G27" s="200"/>
      <c r="H27" s="14">
        <v>189.57</v>
      </c>
      <c r="I27" s="172"/>
      <c r="J27" s="6"/>
    </row>
    <row r="28" spans="1:10">
      <c r="A28" s="200" t="s">
        <v>70</v>
      </c>
      <c r="B28" s="200"/>
      <c r="C28" s="200"/>
      <c r="D28" s="200"/>
      <c r="E28" s="200"/>
      <c r="F28" s="200"/>
      <c r="G28" s="200"/>
      <c r="H28" s="14">
        <v>209.6</v>
      </c>
      <c r="I28" s="172"/>
      <c r="J28" s="6"/>
    </row>
    <row r="29" spans="1:10">
      <c r="A29" s="200" t="s">
        <v>71</v>
      </c>
      <c r="B29" s="200"/>
      <c r="C29" s="200"/>
      <c r="D29" s="200"/>
      <c r="E29" s="200"/>
      <c r="F29" s="200"/>
      <c r="G29" s="200"/>
      <c r="H29" s="14">
        <v>209.6</v>
      </c>
      <c r="I29" s="172"/>
      <c r="J29" s="6"/>
    </row>
    <row r="30" spans="1:10">
      <c r="A30" s="200" t="s">
        <v>72</v>
      </c>
      <c r="B30" s="200"/>
      <c r="C30" s="200"/>
      <c r="D30" s="200"/>
      <c r="E30" s="200"/>
      <c r="F30" s="200"/>
      <c r="G30" s="200"/>
      <c r="H30" s="14">
        <v>209.6</v>
      </c>
      <c r="I30" s="172"/>
      <c r="J30" s="6"/>
    </row>
    <row r="31" spans="1:10">
      <c r="A31" s="7"/>
      <c r="B31" s="7"/>
      <c r="C31" s="7"/>
      <c r="D31" s="7"/>
      <c r="E31" s="7"/>
      <c r="F31" s="9"/>
      <c r="G31" s="6"/>
      <c r="H31" s="6"/>
      <c r="I31" s="172"/>
      <c r="J31" s="6"/>
    </row>
    <row r="32" spans="1:10">
      <c r="A32" s="189"/>
      <c r="B32" s="189"/>
      <c r="C32" s="189"/>
      <c r="D32" s="189"/>
      <c r="E32" s="189"/>
      <c r="F32" s="8"/>
      <c r="G32" s="6"/>
      <c r="H32" s="6"/>
      <c r="I32" s="172"/>
      <c r="J32" s="6"/>
    </row>
    <row r="33" spans="1:10">
      <c r="A33" s="186" t="s">
        <v>126</v>
      </c>
      <c r="B33" s="186"/>
      <c r="C33" s="186"/>
      <c r="D33" s="186"/>
      <c r="E33" s="186"/>
      <c r="F33" s="186"/>
      <c r="G33" s="186"/>
      <c r="H33" s="186"/>
      <c r="I33" s="172"/>
      <c r="J33" s="6"/>
    </row>
    <row r="34" spans="1:10">
      <c r="A34" s="84"/>
      <c r="B34" s="84"/>
      <c r="C34" s="84"/>
      <c r="D34" s="84"/>
      <c r="E34" s="84"/>
      <c r="F34" s="84"/>
      <c r="G34" s="84"/>
      <c r="H34" s="84"/>
      <c r="I34" s="172"/>
      <c r="J34" s="6"/>
    </row>
    <row r="35" spans="1:10">
      <c r="A35" s="118" t="s">
        <v>206</v>
      </c>
      <c r="B35" s="119"/>
      <c r="C35" s="119"/>
      <c r="D35" s="119"/>
      <c r="E35" s="119"/>
      <c r="F35" s="119"/>
      <c r="G35" s="120"/>
      <c r="H35" s="121"/>
      <c r="I35" s="172"/>
      <c r="J35" s="6"/>
    </row>
    <row r="36" spans="1:10">
      <c r="A36" s="118" t="s">
        <v>17</v>
      </c>
      <c r="B36" s="119"/>
      <c r="C36" s="119"/>
      <c r="D36" s="119"/>
      <c r="E36" s="119"/>
      <c r="F36" s="119"/>
      <c r="G36" s="120"/>
      <c r="H36" s="121"/>
      <c r="I36" s="172"/>
      <c r="J36" s="6"/>
    </row>
    <row r="37" spans="1:10">
      <c r="A37" s="200" t="s">
        <v>18</v>
      </c>
      <c r="B37" s="200"/>
      <c r="C37" s="200"/>
      <c r="D37" s="200"/>
      <c r="E37" s="200"/>
      <c r="F37" s="200"/>
      <c r="G37" s="200"/>
      <c r="H37" s="14">
        <v>19.57</v>
      </c>
      <c r="I37" s="172"/>
      <c r="J37" s="6"/>
    </row>
    <row r="38" spans="1:10">
      <c r="A38" s="200" t="s">
        <v>19</v>
      </c>
      <c r="B38" s="200"/>
      <c r="C38" s="200"/>
      <c r="D38" s="200"/>
      <c r="E38" s="200"/>
      <c r="F38" s="200"/>
      <c r="G38" s="200"/>
      <c r="H38" s="14">
        <v>76.56</v>
      </c>
      <c r="I38" s="172"/>
      <c r="J38" s="6"/>
    </row>
    <row r="39" spans="1:10">
      <c r="A39" s="200" t="s">
        <v>20</v>
      </c>
      <c r="B39" s="200"/>
      <c r="C39" s="200"/>
      <c r="D39" s="200"/>
      <c r="E39" s="200"/>
      <c r="F39" s="200"/>
      <c r="G39" s="200"/>
      <c r="H39" s="14">
        <v>85.09</v>
      </c>
      <c r="I39" s="172"/>
      <c r="J39" s="6"/>
    </row>
    <row r="40" spans="1:10">
      <c r="A40" s="200" t="s">
        <v>21</v>
      </c>
      <c r="B40" s="200"/>
      <c r="C40" s="200"/>
      <c r="D40" s="200"/>
      <c r="E40" s="200"/>
      <c r="F40" s="200"/>
      <c r="G40" s="200"/>
      <c r="H40" s="14">
        <v>85.09</v>
      </c>
      <c r="I40" s="172"/>
      <c r="J40" s="6"/>
    </row>
    <row r="41" spans="1:10">
      <c r="A41" s="200" t="s">
        <v>179</v>
      </c>
      <c r="B41" s="200"/>
      <c r="C41" s="200"/>
      <c r="D41" s="200"/>
      <c r="E41" s="200"/>
      <c r="F41" s="200"/>
      <c r="G41" s="200"/>
      <c r="H41" s="14">
        <v>85.09</v>
      </c>
      <c r="I41" s="172"/>
      <c r="J41" s="6"/>
    </row>
    <row r="42" spans="1:10" ht="15.75">
      <c r="A42" s="5"/>
      <c r="I42" s="172"/>
    </row>
    <row r="43" spans="1:10">
      <c r="I43" s="172"/>
    </row>
    <row r="44" spans="1:10">
      <c r="A44" s="46" t="s">
        <v>127</v>
      </c>
      <c r="B44" s="46"/>
      <c r="C44" s="46"/>
      <c r="D44" s="46"/>
      <c r="E44" s="46"/>
      <c r="F44" s="46"/>
      <c r="G44" s="46"/>
      <c r="H44" s="82"/>
      <c r="I44" s="172"/>
    </row>
    <row r="45" spans="1:10">
      <c r="A45" s="65"/>
      <c r="B45" s="65"/>
      <c r="C45" s="65"/>
      <c r="D45" s="65"/>
      <c r="E45" s="65"/>
      <c r="F45" s="65"/>
      <c r="G45" s="65"/>
      <c r="I45" s="172"/>
    </row>
    <row r="46" spans="1:10">
      <c r="A46" s="199" t="s">
        <v>105</v>
      </c>
      <c r="B46" s="199"/>
      <c r="C46" s="199"/>
      <c r="D46" s="199"/>
      <c r="E46" s="199"/>
      <c r="F46" s="199"/>
      <c r="G46" s="190"/>
      <c r="H46" s="73"/>
      <c r="I46" s="172"/>
    </row>
    <row r="47" spans="1:10">
      <c r="A47" s="199" t="s">
        <v>108</v>
      </c>
      <c r="B47" s="199"/>
      <c r="C47" s="199"/>
      <c r="D47" s="199"/>
      <c r="E47" s="199"/>
      <c r="F47" s="199"/>
      <c r="G47" s="199"/>
      <c r="H47" s="14">
        <v>11.9</v>
      </c>
      <c r="I47" s="172"/>
    </row>
    <row r="48" spans="1:10">
      <c r="A48" s="199" t="s">
        <v>23</v>
      </c>
      <c r="B48" s="199"/>
      <c r="C48" s="199"/>
      <c r="D48" s="199"/>
      <c r="E48" s="199"/>
      <c r="F48" s="199"/>
      <c r="G48" s="199"/>
      <c r="H48" s="14">
        <v>14.06</v>
      </c>
      <c r="I48" s="172"/>
    </row>
    <row r="49" spans="1:9">
      <c r="A49" s="199" t="s">
        <v>24</v>
      </c>
      <c r="B49" s="199"/>
      <c r="C49" s="199"/>
      <c r="D49" s="199"/>
      <c r="E49" s="199"/>
      <c r="F49" s="199"/>
      <c r="G49" s="199"/>
      <c r="H49" s="14">
        <v>19.29</v>
      </c>
      <c r="I49" s="172"/>
    </row>
    <row r="50" spans="1:9">
      <c r="A50" s="199" t="s">
        <v>25</v>
      </c>
      <c r="B50" s="199"/>
      <c r="C50" s="199"/>
      <c r="D50" s="199"/>
      <c r="E50" s="199"/>
      <c r="F50" s="199"/>
      <c r="G50" s="199"/>
      <c r="H50" s="14">
        <v>26.61</v>
      </c>
      <c r="I50" s="172"/>
    </row>
    <row r="51" spans="1:9">
      <c r="A51" s="199" t="s">
        <v>73</v>
      </c>
      <c r="B51" s="199"/>
      <c r="C51" s="199"/>
      <c r="D51" s="199"/>
      <c r="E51" s="199"/>
      <c r="F51" s="199"/>
      <c r="G51" s="199"/>
      <c r="H51" s="14">
        <v>17.940000000000001</v>
      </c>
      <c r="I51" s="172"/>
    </row>
    <row r="52" spans="1:9">
      <c r="A52" s="199" t="s">
        <v>74</v>
      </c>
      <c r="B52" s="199"/>
      <c r="C52" s="199"/>
      <c r="D52" s="199"/>
      <c r="E52" s="199"/>
      <c r="F52" s="199"/>
      <c r="G52" s="199"/>
      <c r="H52" s="14">
        <v>22.25</v>
      </c>
      <c r="I52" s="172"/>
    </row>
    <row r="53" spans="1:9">
      <c r="A53" s="199" t="s">
        <v>75</v>
      </c>
      <c r="B53" s="199"/>
      <c r="C53" s="199"/>
      <c r="D53" s="199"/>
      <c r="E53" s="199"/>
      <c r="F53" s="199"/>
      <c r="G53" s="199"/>
      <c r="H53" s="14">
        <v>26.41</v>
      </c>
      <c r="I53" s="172"/>
    </row>
    <row r="54" spans="1:9">
      <c r="A54" s="199" t="s">
        <v>77</v>
      </c>
      <c r="B54" s="199"/>
      <c r="C54" s="199"/>
      <c r="D54" s="199"/>
      <c r="E54" s="199"/>
      <c r="F54" s="199"/>
      <c r="G54" s="199"/>
      <c r="H54" s="14">
        <v>30.87</v>
      </c>
      <c r="I54" s="172"/>
    </row>
    <row r="55" spans="1:9">
      <c r="A55" s="199" t="s">
        <v>76</v>
      </c>
      <c r="B55" s="199"/>
      <c r="C55" s="199"/>
      <c r="D55" s="199"/>
      <c r="E55" s="199"/>
      <c r="F55" s="199"/>
      <c r="G55" s="199"/>
      <c r="H55" s="14">
        <v>30.87</v>
      </c>
      <c r="I55" s="172"/>
    </row>
    <row r="56" spans="1:9">
      <c r="I56" s="172"/>
    </row>
    <row r="57" spans="1:9">
      <c r="I57" s="172"/>
    </row>
    <row r="58" spans="1:9">
      <c r="A58" s="46" t="s">
        <v>128</v>
      </c>
      <c r="B58" s="46"/>
      <c r="C58" s="46"/>
      <c r="D58" s="46"/>
      <c r="E58" s="46"/>
      <c r="F58" s="46"/>
      <c r="G58" s="46"/>
      <c r="I58" s="172"/>
    </row>
    <row r="59" spans="1:9">
      <c r="A59" s="65"/>
      <c r="B59" s="65"/>
      <c r="C59" s="65"/>
      <c r="D59" s="65"/>
      <c r="E59" s="65"/>
      <c r="F59" s="65"/>
      <c r="G59" s="65"/>
      <c r="I59" s="172"/>
    </row>
    <row r="60" spans="1:9">
      <c r="A60" s="199" t="s">
        <v>123</v>
      </c>
      <c r="B60" s="199"/>
      <c r="C60" s="199"/>
      <c r="D60" s="199"/>
      <c r="E60" s="199"/>
      <c r="F60" s="199"/>
      <c r="G60" s="199"/>
      <c r="H60" s="14">
        <v>3.15</v>
      </c>
      <c r="I60" s="172"/>
    </row>
    <row r="61" spans="1:9">
      <c r="A61" s="199" t="s">
        <v>124</v>
      </c>
      <c r="B61" s="199"/>
      <c r="C61" s="199"/>
      <c r="D61" s="199"/>
      <c r="E61" s="199"/>
      <c r="F61" s="199"/>
      <c r="G61" s="199"/>
      <c r="H61" s="14">
        <v>1.51</v>
      </c>
      <c r="I61" s="172"/>
    </row>
    <row r="64" spans="1:9">
      <c r="A64" s="210"/>
      <c r="B64" s="211"/>
      <c r="C64" s="211"/>
      <c r="D64" s="211"/>
      <c r="E64" s="211"/>
      <c r="F64" s="211"/>
      <c r="G64" s="211"/>
      <c r="H64" s="211"/>
      <c r="I64" s="211"/>
    </row>
  </sheetData>
  <mergeCells count="45">
    <mergeCell ref="A23:G23"/>
    <mergeCell ref="A18:G18"/>
    <mergeCell ref="A19:G19"/>
    <mergeCell ref="A20:G20"/>
    <mergeCell ref="A21:G21"/>
    <mergeCell ref="A22:G22"/>
    <mergeCell ref="A48:G48"/>
    <mergeCell ref="A49:G49"/>
    <mergeCell ref="A40:G40"/>
    <mergeCell ref="A41:G41"/>
    <mergeCell ref="A46:G46"/>
    <mergeCell ref="A2:H2"/>
    <mergeCell ref="A4:H4"/>
    <mergeCell ref="A8:H8"/>
    <mergeCell ref="A7:H7"/>
    <mergeCell ref="A6:H6"/>
    <mergeCell ref="A24:G24"/>
    <mergeCell ref="A25:G25"/>
    <mergeCell ref="A30:G30"/>
    <mergeCell ref="A27:G27"/>
    <mergeCell ref="A33:H33"/>
    <mergeCell ref="A26:G26"/>
    <mergeCell ref="A10:J10"/>
    <mergeCell ref="A15:G15"/>
    <mergeCell ref="A16:G16"/>
    <mergeCell ref="A17:G17"/>
    <mergeCell ref="A14:G14"/>
    <mergeCell ref="A12:G12"/>
    <mergeCell ref="A13:G13"/>
    <mergeCell ref="A64:I64"/>
    <mergeCell ref="A60:G60"/>
    <mergeCell ref="A61:G61"/>
    <mergeCell ref="A28:G28"/>
    <mergeCell ref="A29:G29"/>
    <mergeCell ref="A54:G54"/>
    <mergeCell ref="A55:G55"/>
    <mergeCell ref="A47:G47"/>
    <mergeCell ref="A32:E32"/>
    <mergeCell ref="A53:G53"/>
    <mergeCell ref="A52:G52"/>
    <mergeCell ref="A51:G51"/>
    <mergeCell ref="A50:G50"/>
    <mergeCell ref="A37:G37"/>
    <mergeCell ref="A38:G38"/>
    <mergeCell ref="A39:G39"/>
  </mergeCells>
  <phoneticPr fontId="1" type="noConversion"/>
  <pageMargins left="0.78740157499999996" right="0.78740157499999996" top="0.984251969" bottom="0.984251969" header="0.4921259845" footer="0.4921259845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activeCell="G18" sqref="G17:G18"/>
    </sheetView>
  </sheetViews>
  <sheetFormatPr baseColWidth="10" defaultRowHeight="12.75"/>
  <cols>
    <col min="9" max="9" width="10.85546875" customWidth="1"/>
    <col min="10" max="10" width="11.42578125" hidden="1" customWidth="1"/>
  </cols>
  <sheetData>
    <row r="1" spans="1:10" s="159" customFormat="1"/>
    <row r="2" spans="1:10" ht="18">
      <c r="A2" s="195" t="s">
        <v>276</v>
      </c>
      <c r="B2" s="195"/>
      <c r="C2" s="195"/>
      <c r="D2" s="195"/>
      <c r="E2" s="195"/>
      <c r="F2" s="195"/>
      <c r="G2" s="195"/>
    </row>
    <row r="3" spans="1:10">
      <c r="A3" s="22"/>
      <c r="B3" s="22"/>
      <c r="C3" s="181"/>
      <c r="D3" s="179"/>
      <c r="E3" s="179"/>
      <c r="F3" s="179"/>
      <c r="G3" s="179"/>
    </row>
    <row r="4" spans="1:10">
      <c r="E4" s="181" t="s">
        <v>299</v>
      </c>
      <c r="F4" s="179"/>
      <c r="G4" s="179"/>
    </row>
    <row r="5" spans="1:10">
      <c r="E5" s="22"/>
      <c r="F5" s="22"/>
      <c r="G5" s="22"/>
    </row>
    <row r="6" spans="1:10" ht="15.75">
      <c r="A6" s="217" t="s">
        <v>238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s="132" customFormat="1" ht="15.75">
      <c r="A7" s="133" t="s">
        <v>239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>
      <c r="A8" s="10"/>
      <c r="B8" s="218" t="s">
        <v>36</v>
      </c>
      <c r="C8" s="218"/>
      <c r="D8" s="218"/>
      <c r="E8" s="218"/>
      <c r="F8" s="218"/>
      <c r="G8" s="218"/>
      <c r="H8" s="10"/>
      <c r="I8" s="10"/>
    </row>
    <row r="9" spans="1:10">
      <c r="A9" s="10"/>
      <c r="B9" s="10"/>
      <c r="C9" s="10"/>
      <c r="D9" s="10"/>
      <c r="E9" s="10"/>
      <c r="F9" s="10"/>
      <c r="G9" s="10"/>
      <c r="H9" s="10"/>
      <c r="I9" s="10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</row>
    <row r="11" spans="1:10">
      <c r="A11" s="187" t="s">
        <v>81</v>
      </c>
      <c r="B11" s="187"/>
      <c r="C11" s="187"/>
      <c r="D11" s="187"/>
      <c r="E11" s="10"/>
      <c r="F11" s="10"/>
      <c r="G11" s="10"/>
      <c r="H11" s="10"/>
      <c r="I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</row>
    <row r="13" spans="1:10">
      <c r="A13" s="190" t="s">
        <v>26</v>
      </c>
      <c r="B13" s="191"/>
      <c r="C13" s="191"/>
      <c r="D13" s="191"/>
      <c r="E13" s="191"/>
      <c r="F13" s="14">
        <v>55.65</v>
      </c>
      <c r="G13" s="48"/>
    </row>
    <row r="14" spans="1:10">
      <c r="A14" s="219" t="s">
        <v>27</v>
      </c>
      <c r="B14" s="220"/>
      <c r="C14" s="220"/>
      <c r="D14" s="220"/>
      <c r="E14" s="220"/>
      <c r="F14" s="14">
        <v>59.08</v>
      </c>
      <c r="G14" s="48"/>
    </row>
    <row r="15" spans="1:10">
      <c r="F15" s="3"/>
      <c r="G15" s="48"/>
    </row>
    <row r="16" spans="1:10">
      <c r="F16" s="3"/>
      <c r="G16" s="48"/>
    </row>
    <row r="17" spans="1:7">
      <c r="A17" s="49" t="s">
        <v>80</v>
      </c>
      <c r="F17" s="3"/>
      <c r="G17" s="48"/>
    </row>
    <row r="18" spans="1:7">
      <c r="A18" s="49"/>
      <c r="F18" s="3"/>
      <c r="G18" s="48"/>
    </row>
    <row r="19" spans="1:7">
      <c r="A19" s="199" t="s">
        <v>133</v>
      </c>
      <c r="B19" s="199"/>
      <c r="C19" s="199"/>
      <c r="D19" s="199"/>
      <c r="E19" s="190"/>
      <c r="F19" s="14">
        <v>19.57</v>
      </c>
      <c r="G19" s="48"/>
    </row>
    <row r="20" spans="1:7">
      <c r="A20" s="199" t="s">
        <v>83</v>
      </c>
      <c r="B20" s="199"/>
      <c r="C20" s="199"/>
      <c r="D20" s="199"/>
      <c r="E20" s="190"/>
      <c r="F20" s="14">
        <v>89.03</v>
      </c>
      <c r="G20" s="48"/>
    </row>
    <row r="21" spans="1:7">
      <c r="A21" s="199" t="s">
        <v>84</v>
      </c>
      <c r="B21" s="199"/>
      <c r="C21" s="199"/>
      <c r="D21" s="199"/>
      <c r="E21" s="190"/>
      <c r="F21" s="14">
        <v>55.4</v>
      </c>
      <c r="G21" s="48"/>
    </row>
    <row r="22" spans="1:7">
      <c r="A22" s="199" t="s">
        <v>85</v>
      </c>
      <c r="B22" s="199"/>
      <c r="C22" s="199"/>
      <c r="D22" s="199"/>
      <c r="E22" s="190"/>
      <c r="F22" s="14">
        <v>20.78</v>
      </c>
      <c r="G22" s="48"/>
    </row>
    <row r="23" spans="1:7">
      <c r="A23" s="199" t="s">
        <v>86</v>
      </c>
      <c r="B23" s="199"/>
      <c r="C23" s="199"/>
      <c r="D23" s="199"/>
      <c r="E23" s="190"/>
      <c r="F23" s="14">
        <v>89.03</v>
      </c>
      <c r="G23" s="48"/>
    </row>
    <row r="24" spans="1:7">
      <c r="A24" s="199" t="s">
        <v>87</v>
      </c>
      <c r="B24" s="199"/>
      <c r="C24" s="199"/>
      <c r="D24" s="199"/>
      <c r="E24" s="190"/>
      <c r="F24" s="14">
        <v>89.03</v>
      </c>
      <c r="G24" s="48"/>
    </row>
    <row r="25" spans="1:7">
      <c r="A25" s="199" t="s">
        <v>129</v>
      </c>
      <c r="B25" s="199"/>
      <c r="C25" s="199"/>
      <c r="D25" s="199"/>
      <c r="E25" s="190"/>
      <c r="F25" s="14">
        <v>189.57</v>
      </c>
      <c r="G25" s="48"/>
    </row>
    <row r="26" spans="1:7">
      <c r="A26" s="199" t="s">
        <v>130</v>
      </c>
      <c r="B26" s="199"/>
      <c r="C26" s="199"/>
      <c r="D26" s="199"/>
      <c r="E26" s="190"/>
      <c r="F26" s="14">
        <v>266.10000000000002</v>
      </c>
      <c r="G26" s="48"/>
    </row>
    <row r="27" spans="1:7">
      <c r="A27" s="81" t="s">
        <v>215</v>
      </c>
      <c r="B27" s="80"/>
      <c r="C27" s="80"/>
      <c r="D27" s="80"/>
      <c r="E27" s="79"/>
      <c r="F27" s="14">
        <v>220.76</v>
      </c>
      <c r="G27" s="48"/>
    </row>
    <row r="28" spans="1:7">
      <c r="A28" s="199" t="s">
        <v>88</v>
      </c>
      <c r="B28" s="199"/>
      <c r="C28" s="199"/>
      <c r="D28" s="199"/>
      <c r="E28" s="190"/>
      <c r="F28" s="14">
        <v>54.87</v>
      </c>
      <c r="G28" s="48"/>
    </row>
    <row r="29" spans="1:7">
      <c r="A29" s="199" t="s">
        <v>89</v>
      </c>
      <c r="B29" s="199"/>
      <c r="C29" s="199"/>
      <c r="D29" s="199"/>
      <c r="E29" s="190"/>
      <c r="F29" s="14">
        <v>189.57</v>
      </c>
      <c r="G29" s="48"/>
    </row>
    <row r="30" spans="1:7">
      <c r="A30" s="199" t="s">
        <v>90</v>
      </c>
      <c r="B30" s="199"/>
      <c r="C30" s="199"/>
      <c r="D30" s="199"/>
      <c r="E30" s="190"/>
      <c r="F30" s="14">
        <v>189.57</v>
      </c>
      <c r="G30" s="48"/>
    </row>
    <row r="31" spans="1:7">
      <c r="A31" s="199" t="s">
        <v>91</v>
      </c>
      <c r="B31" s="199"/>
      <c r="C31" s="199"/>
      <c r="D31" s="199"/>
      <c r="E31" s="190"/>
      <c r="F31" s="14">
        <v>89.03</v>
      </c>
      <c r="G31" s="48"/>
    </row>
    <row r="32" spans="1:7">
      <c r="A32" s="199" t="s">
        <v>131</v>
      </c>
      <c r="B32" s="199"/>
      <c r="C32" s="199"/>
      <c r="D32" s="199"/>
      <c r="E32" s="190"/>
      <c r="F32" s="14">
        <v>452.22</v>
      </c>
      <c r="G32" s="48"/>
    </row>
    <row r="33" spans="1:7">
      <c r="A33" s="81" t="s">
        <v>216</v>
      </c>
      <c r="B33" s="80"/>
      <c r="C33" s="80"/>
      <c r="D33" s="80"/>
      <c r="E33" s="79"/>
      <c r="F33" s="14">
        <v>292.91000000000003</v>
      </c>
      <c r="G33" s="48"/>
    </row>
    <row r="34" spans="1:7">
      <c r="A34" s="199" t="s">
        <v>92</v>
      </c>
      <c r="B34" s="199"/>
      <c r="C34" s="199"/>
      <c r="D34" s="199"/>
      <c r="E34" s="190"/>
      <c r="F34" s="14">
        <v>189.57</v>
      </c>
      <c r="G34" s="48"/>
    </row>
    <row r="35" spans="1:7">
      <c r="A35" s="199" t="s">
        <v>93</v>
      </c>
      <c r="B35" s="199"/>
      <c r="C35" s="199"/>
      <c r="D35" s="199"/>
      <c r="E35" s="190"/>
      <c r="F35" s="14">
        <v>189.57</v>
      </c>
      <c r="G35" s="48"/>
    </row>
    <row r="36" spans="1:7">
      <c r="A36" s="199" t="s">
        <v>94</v>
      </c>
      <c r="B36" s="199"/>
      <c r="C36" s="199"/>
      <c r="D36" s="199"/>
      <c r="E36" s="190"/>
      <c r="F36" s="14">
        <v>189.57</v>
      </c>
      <c r="G36" s="48"/>
    </row>
    <row r="37" spans="1:7">
      <c r="A37" s="199" t="s">
        <v>109</v>
      </c>
      <c r="B37" s="199"/>
      <c r="C37" s="199"/>
      <c r="D37" s="199"/>
      <c r="E37" s="190"/>
      <c r="F37" s="14">
        <v>189.57</v>
      </c>
      <c r="G37" s="48"/>
    </row>
    <row r="38" spans="1:7">
      <c r="A38" s="200" t="s">
        <v>217</v>
      </c>
      <c r="B38" s="199"/>
      <c r="C38" s="199"/>
      <c r="D38" s="199"/>
      <c r="E38" s="190"/>
      <c r="F38" s="14">
        <v>186.04</v>
      </c>
      <c r="G38" s="48"/>
    </row>
    <row r="39" spans="1:7">
      <c r="A39" s="200" t="s">
        <v>265</v>
      </c>
      <c r="B39" s="199"/>
      <c r="C39" s="199"/>
      <c r="D39" s="199"/>
      <c r="E39" s="190"/>
      <c r="F39" s="14">
        <v>206.56</v>
      </c>
      <c r="G39" s="48"/>
    </row>
    <row r="40" spans="1:7" s="152" customFormat="1">
      <c r="A40" s="151"/>
      <c r="B40" s="150"/>
      <c r="C40" s="150"/>
      <c r="D40" s="150"/>
      <c r="E40" s="150"/>
      <c r="F40" s="12"/>
      <c r="G40" s="48"/>
    </row>
    <row r="41" spans="1:7">
      <c r="F41" s="3"/>
      <c r="G41" s="48"/>
    </row>
    <row r="42" spans="1:7">
      <c r="A42" s="186" t="s">
        <v>82</v>
      </c>
      <c r="B42" s="186"/>
      <c r="C42" s="186"/>
      <c r="F42" s="3"/>
      <c r="G42" s="48"/>
    </row>
    <row r="43" spans="1:7">
      <c r="F43" s="3"/>
      <c r="G43" s="48"/>
    </row>
    <row r="44" spans="1:7">
      <c r="A44" s="199" t="s">
        <v>89</v>
      </c>
      <c r="B44" s="199"/>
      <c r="C44" s="199"/>
      <c r="D44" s="199"/>
      <c r="E44" s="190"/>
      <c r="F44" s="14">
        <v>189.57</v>
      </c>
      <c r="G44" s="48"/>
    </row>
    <row r="45" spans="1:7">
      <c r="A45" s="199" t="s">
        <v>93</v>
      </c>
      <c r="B45" s="199"/>
      <c r="C45" s="199"/>
      <c r="D45" s="199"/>
      <c r="E45" s="190"/>
      <c r="F45" s="14">
        <v>189.57</v>
      </c>
      <c r="G45" s="48"/>
    </row>
    <row r="48" spans="1:7">
      <c r="A48" s="111"/>
      <c r="B48" s="39"/>
      <c r="C48" s="39"/>
      <c r="D48" s="39"/>
      <c r="E48" s="39"/>
      <c r="F48" s="39"/>
      <c r="G48" s="39"/>
    </row>
    <row r="50" spans="1:1">
      <c r="A50" s="113"/>
    </row>
  </sheetData>
  <mergeCells count="30">
    <mergeCell ref="A38:E38"/>
    <mergeCell ref="A6:J6"/>
    <mergeCell ref="B8:G8"/>
    <mergeCell ref="A11:D11"/>
    <mergeCell ref="A13:E13"/>
    <mergeCell ref="A34:E34"/>
    <mergeCell ref="A29:E29"/>
    <mergeCell ref="A30:E30"/>
    <mergeCell ref="A37:E37"/>
    <mergeCell ref="A14:E14"/>
    <mergeCell ref="A25:E25"/>
    <mergeCell ref="A26:E26"/>
    <mergeCell ref="A32:E32"/>
    <mergeCell ref="A19:E19"/>
    <mergeCell ref="A39:E39"/>
    <mergeCell ref="A45:E45"/>
    <mergeCell ref="A2:G2"/>
    <mergeCell ref="C3:G3"/>
    <mergeCell ref="E4:G4"/>
    <mergeCell ref="A42:C42"/>
    <mergeCell ref="A35:E35"/>
    <mergeCell ref="A36:E36"/>
    <mergeCell ref="A24:E24"/>
    <mergeCell ref="A28:E28"/>
    <mergeCell ref="A44:E44"/>
    <mergeCell ref="A20:E20"/>
    <mergeCell ref="A21:E21"/>
    <mergeCell ref="A22:E22"/>
    <mergeCell ref="A23:E23"/>
    <mergeCell ref="A31:E31"/>
  </mergeCells>
  <phoneticPr fontId="1" type="noConversion"/>
  <pageMargins left="0.78740157499999996" right="0.78740157499999996" top="0.984251969" bottom="0.984251969" header="0.4921259845" footer="0.4921259845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H10" sqref="H10"/>
    </sheetView>
  </sheetViews>
  <sheetFormatPr baseColWidth="10" defaultRowHeight="12.75"/>
  <cols>
    <col min="5" max="5" width="11.42578125" customWidth="1"/>
    <col min="6" max="6" width="4.140625" hidden="1" customWidth="1"/>
    <col min="7" max="7" width="4.28515625" hidden="1" customWidth="1"/>
    <col min="8" max="8" width="33.42578125" customWidth="1"/>
  </cols>
  <sheetData>
    <row r="1" spans="1:10" s="132" customFormat="1" ht="15.75">
      <c r="H1" s="148" t="s">
        <v>277</v>
      </c>
    </row>
    <row r="2" spans="1:10" s="114" customFormat="1"/>
    <row r="3" spans="1:10" ht="15">
      <c r="A3" s="216" t="s">
        <v>180</v>
      </c>
      <c r="B3" s="216"/>
      <c r="C3" s="216"/>
      <c r="D3" s="216"/>
      <c r="E3" s="216"/>
      <c r="F3" s="216"/>
      <c r="G3" s="216"/>
      <c r="H3" s="216"/>
      <c r="I3" s="83"/>
      <c r="J3" s="83"/>
    </row>
    <row r="4" spans="1:10" ht="15">
      <c r="A4" s="216" t="s">
        <v>237</v>
      </c>
      <c r="B4" s="216"/>
      <c r="C4" s="216"/>
      <c r="D4" s="216"/>
      <c r="E4" s="216"/>
      <c r="F4" s="216"/>
      <c r="G4" s="216"/>
      <c r="H4" s="216"/>
    </row>
    <row r="5" spans="1:10">
      <c r="A5" s="221" t="s">
        <v>264</v>
      </c>
      <c r="B5" s="185"/>
      <c r="C5" s="185"/>
      <c r="D5" s="185"/>
      <c r="E5" s="185"/>
      <c r="F5" s="185"/>
      <c r="G5" s="185"/>
      <c r="H5" s="185"/>
    </row>
    <row r="6" spans="1:10">
      <c r="A6" s="85"/>
      <c r="B6" s="85"/>
      <c r="C6" s="85"/>
      <c r="D6" s="85"/>
      <c r="E6" s="85"/>
      <c r="F6" s="85"/>
      <c r="G6" s="85"/>
      <c r="H6" s="85"/>
    </row>
    <row r="7" spans="1:10">
      <c r="A7" s="85"/>
      <c r="B7" s="85"/>
      <c r="C7" s="85"/>
      <c r="D7" s="85"/>
      <c r="E7" s="85"/>
      <c r="F7" s="85"/>
      <c r="G7" s="85"/>
      <c r="H7" s="85"/>
    </row>
    <row r="8" spans="1:10">
      <c r="A8" s="63"/>
      <c r="B8" s="96"/>
      <c r="C8" s="96"/>
      <c r="D8" s="96"/>
      <c r="E8" s="96"/>
      <c r="F8" s="96"/>
      <c r="G8" s="96"/>
      <c r="H8" s="106" t="s">
        <v>172</v>
      </c>
    </row>
    <row r="9" spans="1:10">
      <c r="A9" s="222" t="s">
        <v>181</v>
      </c>
      <c r="B9" s="200"/>
      <c r="C9" s="200"/>
      <c r="D9" s="200"/>
      <c r="E9" s="200"/>
      <c r="F9" s="200"/>
      <c r="G9" s="200"/>
      <c r="H9" s="14"/>
      <c r="I9" s="6"/>
      <c r="J9" s="6"/>
    </row>
    <row r="10" spans="1:10">
      <c r="A10" s="86"/>
      <c r="B10" s="86"/>
      <c r="C10" s="86"/>
      <c r="D10" s="86"/>
      <c r="E10" s="86"/>
      <c r="F10" s="86"/>
      <c r="G10" s="86"/>
      <c r="H10" s="14"/>
      <c r="I10" s="6"/>
      <c r="J10" s="6"/>
    </row>
    <row r="11" spans="1:10">
      <c r="A11" s="200" t="s">
        <v>204</v>
      </c>
      <c r="B11" s="200"/>
      <c r="C11" s="200"/>
      <c r="D11" s="200"/>
      <c r="E11" s="200"/>
      <c r="F11" s="200"/>
      <c r="G11" s="200"/>
      <c r="H11" s="14"/>
      <c r="I11" s="6"/>
      <c r="J11" s="6"/>
    </row>
    <row r="12" spans="1:10">
      <c r="A12" s="88"/>
      <c r="B12" s="89"/>
      <c r="C12" s="89"/>
      <c r="D12" s="89"/>
      <c r="E12" s="89"/>
      <c r="F12" s="89"/>
      <c r="G12" s="90"/>
      <c r="H12" s="14"/>
      <c r="I12" s="6"/>
      <c r="J12" s="6"/>
    </row>
    <row r="13" spans="1:10">
      <c r="A13" s="213" t="s">
        <v>185</v>
      </c>
      <c r="B13" s="214"/>
      <c r="C13" s="214"/>
      <c r="D13" s="214"/>
      <c r="E13" s="214"/>
      <c r="F13" s="214"/>
      <c r="G13" s="215"/>
      <c r="H13" s="105">
        <v>127.82</v>
      </c>
      <c r="I13" s="6"/>
      <c r="J13" s="6"/>
    </row>
    <row r="14" spans="1:10" s="128" customFormat="1">
      <c r="A14" s="124"/>
      <c r="B14" s="125"/>
      <c r="C14" s="125"/>
      <c r="D14" s="125"/>
      <c r="E14" s="125"/>
      <c r="F14" s="125"/>
      <c r="G14" s="126"/>
      <c r="H14" s="105"/>
      <c r="I14" s="127"/>
      <c r="J14" s="127"/>
    </row>
    <row r="15" spans="1:10">
      <c r="A15" s="200" t="s">
        <v>186</v>
      </c>
      <c r="B15" s="200"/>
      <c r="C15" s="200"/>
      <c r="D15" s="200"/>
      <c r="E15" s="200"/>
      <c r="F15" s="200"/>
      <c r="G15" s="200"/>
      <c r="H15" s="14"/>
      <c r="I15" s="6"/>
      <c r="J15" s="6"/>
    </row>
    <row r="16" spans="1:10" s="128" customFormat="1">
      <c r="A16" s="213" t="s">
        <v>187</v>
      </c>
      <c r="B16" s="214"/>
      <c r="C16" s="214"/>
      <c r="D16" s="214"/>
      <c r="E16" s="215"/>
      <c r="F16" s="123"/>
      <c r="G16" s="123"/>
      <c r="H16" s="14">
        <v>368.13</v>
      </c>
      <c r="I16" s="127"/>
      <c r="J16" s="127"/>
    </row>
    <row r="17" spans="1:10">
      <c r="A17" s="200" t="s">
        <v>188</v>
      </c>
      <c r="B17" s="200"/>
      <c r="C17" s="200"/>
      <c r="D17" s="200"/>
      <c r="E17" s="200"/>
      <c r="F17" s="200"/>
      <c r="G17" s="200"/>
      <c r="H17" s="14">
        <v>294.5</v>
      </c>
      <c r="I17" s="40"/>
      <c r="J17" s="6"/>
    </row>
    <row r="18" spans="1:10" s="128" customFormat="1">
      <c r="A18" s="213"/>
      <c r="B18" s="214"/>
      <c r="C18" s="214"/>
      <c r="D18" s="214"/>
      <c r="E18" s="215"/>
      <c r="F18" s="123"/>
      <c r="G18" s="123"/>
      <c r="H18" s="14"/>
      <c r="I18" s="129"/>
      <c r="J18" s="127"/>
    </row>
    <row r="19" spans="1:10">
      <c r="A19" s="200" t="s">
        <v>189</v>
      </c>
      <c r="B19" s="200"/>
      <c r="C19" s="200"/>
      <c r="D19" s="200"/>
      <c r="E19" s="200"/>
      <c r="F19" s="200"/>
      <c r="G19" s="200"/>
      <c r="H19" s="14">
        <v>102.26</v>
      </c>
      <c r="I19" s="6"/>
      <c r="J19" s="6"/>
    </row>
    <row r="20" spans="1:10" s="128" customFormat="1">
      <c r="A20" s="175"/>
      <c r="B20" s="176"/>
      <c r="C20" s="176"/>
      <c r="D20" s="176"/>
      <c r="E20" s="177"/>
      <c r="F20" s="123"/>
      <c r="G20" s="123"/>
      <c r="H20" s="14"/>
      <c r="I20" s="127"/>
      <c r="J20" s="127"/>
    </row>
    <row r="21" spans="1:10">
      <c r="A21" s="200" t="s">
        <v>190</v>
      </c>
      <c r="B21" s="200"/>
      <c r="C21" s="200"/>
      <c r="D21" s="200"/>
      <c r="E21" s="200"/>
      <c r="F21" s="200"/>
      <c r="G21" s="200"/>
      <c r="H21" s="14"/>
      <c r="I21" s="6"/>
      <c r="J21" s="6"/>
    </row>
    <row r="22" spans="1:10" s="128" customFormat="1">
      <c r="A22" s="213" t="s">
        <v>191</v>
      </c>
      <c r="B22" s="214"/>
      <c r="C22" s="214"/>
      <c r="D22" s="214"/>
      <c r="E22" s="215"/>
      <c r="F22" s="123"/>
      <c r="G22" s="123"/>
      <c r="H22" s="14"/>
      <c r="I22" s="127"/>
      <c r="J22" s="127"/>
    </row>
    <row r="23" spans="1:10" s="128" customFormat="1">
      <c r="A23" s="213" t="s">
        <v>192</v>
      </c>
      <c r="B23" s="214"/>
      <c r="C23" s="214"/>
      <c r="D23" s="214"/>
      <c r="E23" s="215"/>
      <c r="F23" s="123"/>
      <c r="G23" s="123"/>
      <c r="H23" s="14">
        <v>153.38999999999999</v>
      </c>
      <c r="I23" s="127"/>
      <c r="J23" s="127"/>
    </row>
    <row r="24" spans="1:10">
      <c r="A24" s="200" t="s">
        <v>193</v>
      </c>
      <c r="B24" s="200"/>
      <c r="C24" s="200"/>
      <c r="D24" s="200"/>
      <c r="E24" s="200"/>
      <c r="F24" s="200"/>
      <c r="G24" s="200"/>
      <c r="H24" s="14">
        <v>191.73</v>
      </c>
      <c r="I24" s="6"/>
      <c r="J24" s="6"/>
    </row>
    <row r="25" spans="1:10" s="128" customFormat="1">
      <c r="A25" s="175"/>
      <c r="B25" s="176"/>
      <c r="C25" s="176"/>
      <c r="D25" s="176"/>
      <c r="E25" s="177"/>
      <c r="F25" s="123"/>
      <c r="G25" s="123"/>
      <c r="H25" s="14"/>
      <c r="I25" s="127"/>
      <c r="J25" s="127"/>
    </row>
    <row r="26" spans="1:10">
      <c r="A26" s="200" t="s">
        <v>194</v>
      </c>
      <c r="B26" s="200"/>
      <c r="C26" s="200"/>
      <c r="D26" s="200"/>
      <c r="E26" s="200"/>
      <c r="F26" s="200"/>
      <c r="G26" s="200"/>
      <c r="H26" s="14"/>
      <c r="I26" s="6"/>
      <c r="J26" s="6"/>
    </row>
    <row r="27" spans="1:10">
      <c r="A27" s="200" t="s">
        <v>195</v>
      </c>
      <c r="B27" s="200"/>
      <c r="C27" s="200"/>
      <c r="D27" s="200"/>
      <c r="E27" s="200"/>
      <c r="F27" s="200"/>
      <c r="G27" s="200"/>
      <c r="H27" s="14"/>
      <c r="I27" s="6"/>
      <c r="J27" s="6"/>
    </row>
    <row r="28" spans="1:10" s="128" customFormat="1">
      <c r="A28" s="213" t="s">
        <v>196</v>
      </c>
      <c r="B28" s="214"/>
      <c r="C28" s="214"/>
      <c r="D28" s="214"/>
      <c r="E28" s="215"/>
      <c r="F28" s="123"/>
      <c r="G28" s="123"/>
      <c r="H28" s="14">
        <v>63.69</v>
      </c>
      <c r="I28" s="127"/>
      <c r="J28" s="127"/>
    </row>
    <row r="29" spans="1:10" s="128" customFormat="1">
      <c r="A29" s="213" t="s">
        <v>197</v>
      </c>
      <c r="B29" s="214"/>
      <c r="C29" s="214"/>
      <c r="D29" s="214"/>
      <c r="E29" s="215"/>
      <c r="F29" s="123"/>
      <c r="G29" s="123"/>
      <c r="H29" s="14">
        <v>127.38</v>
      </c>
      <c r="I29" s="127"/>
      <c r="J29" s="127"/>
    </row>
    <row r="30" spans="1:10">
      <c r="A30" s="124"/>
      <c r="B30" s="125"/>
      <c r="C30" s="125"/>
      <c r="D30" s="125"/>
      <c r="E30" s="126"/>
      <c r="F30" s="123"/>
      <c r="G30" s="123"/>
      <c r="H30" s="14"/>
      <c r="I30" s="6"/>
      <c r="J30" s="6"/>
    </row>
    <row r="31" spans="1:10">
      <c r="A31" s="200" t="s">
        <v>198</v>
      </c>
      <c r="B31" s="200"/>
      <c r="C31" s="200"/>
      <c r="D31" s="200"/>
      <c r="E31" s="200"/>
      <c r="F31" s="200"/>
      <c r="G31" s="200"/>
      <c r="H31" s="14">
        <v>95.53</v>
      </c>
      <c r="I31" s="6"/>
      <c r="J31" s="6"/>
    </row>
    <row r="32" spans="1:10" s="128" customFormat="1">
      <c r="A32" s="175"/>
      <c r="B32" s="176"/>
      <c r="C32" s="176"/>
      <c r="D32" s="176"/>
      <c r="E32" s="177"/>
      <c r="F32" s="123"/>
      <c r="G32" s="123"/>
      <c r="H32" s="14"/>
      <c r="I32" s="127"/>
      <c r="J32" s="127"/>
    </row>
    <row r="33" spans="1:10">
      <c r="A33" s="200" t="s">
        <v>199</v>
      </c>
      <c r="B33" s="200"/>
      <c r="C33" s="200"/>
      <c r="D33" s="200"/>
      <c r="E33" s="200"/>
      <c r="F33" s="200"/>
      <c r="G33" s="200"/>
      <c r="H33" s="14">
        <v>38.35</v>
      </c>
      <c r="I33" s="6"/>
      <c r="J33" s="6"/>
    </row>
    <row r="34" spans="1:10" s="128" customFormat="1">
      <c r="A34" s="175"/>
      <c r="B34" s="176"/>
      <c r="C34" s="176"/>
      <c r="D34" s="176"/>
      <c r="E34" s="177"/>
      <c r="F34" s="123"/>
      <c r="G34" s="123"/>
      <c r="H34" s="14"/>
      <c r="I34" s="127"/>
      <c r="J34" s="127"/>
    </row>
    <row r="35" spans="1:10">
      <c r="A35" s="200" t="s">
        <v>200</v>
      </c>
      <c r="B35" s="200"/>
      <c r="C35" s="200"/>
      <c r="D35" s="200"/>
      <c r="E35" s="200"/>
      <c r="F35" s="200"/>
      <c r="G35" s="200"/>
      <c r="H35" s="14"/>
      <c r="I35" s="6"/>
      <c r="J35" s="6"/>
    </row>
    <row r="36" spans="1:10" s="128" customFormat="1">
      <c r="A36" s="213" t="s">
        <v>201</v>
      </c>
      <c r="B36" s="214"/>
      <c r="C36" s="214"/>
      <c r="D36" s="214"/>
      <c r="E36" s="215"/>
      <c r="F36" s="123"/>
      <c r="G36" s="123"/>
      <c r="H36" s="14"/>
      <c r="I36" s="127"/>
      <c r="J36" s="127"/>
    </row>
    <row r="37" spans="1:10">
      <c r="A37" s="200" t="s">
        <v>202</v>
      </c>
      <c r="B37" s="200"/>
      <c r="C37" s="200"/>
      <c r="D37" s="200"/>
      <c r="E37" s="200"/>
      <c r="F37" s="200"/>
      <c r="G37" s="200"/>
      <c r="H37" s="2">
        <v>17.05</v>
      </c>
    </row>
    <row r="38" spans="1:10">
      <c r="A38" s="213" t="s">
        <v>203</v>
      </c>
      <c r="B38" s="214"/>
      <c r="C38" s="214"/>
      <c r="D38" s="214"/>
      <c r="E38" s="215"/>
      <c r="H38" s="2">
        <v>38.35</v>
      </c>
    </row>
  </sheetData>
  <mergeCells count="29">
    <mergeCell ref="A38:E38"/>
    <mergeCell ref="A22:E22"/>
    <mergeCell ref="A23:E23"/>
    <mergeCell ref="A25:E25"/>
    <mergeCell ref="A28:E28"/>
    <mergeCell ref="A29:E29"/>
    <mergeCell ref="A37:G37"/>
    <mergeCell ref="A24:G24"/>
    <mergeCell ref="A26:G26"/>
    <mergeCell ref="A27:G27"/>
    <mergeCell ref="A31:G31"/>
    <mergeCell ref="A33:G33"/>
    <mergeCell ref="A35:G35"/>
    <mergeCell ref="A32:E32"/>
    <mergeCell ref="A34:E34"/>
    <mergeCell ref="A36:E36"/>
    <mergeCell ref="A3:H3"/>
    <mergeCell ref="A4:H4"/>
    <mergeCell ref="A5:H5"/>
    <mergeCell ref="A9:G9"/>
    <mergeCell ref="A11:G11"/>
    <mergeCell ref="A13:G13"/>
    <mergeCell ref="A15:G15"/>
    <mergeCell ref="A17:G17"/>
    <mergeCell ref="A19:G19"/>
    <mergeCell ref="A21:G21"/>
    <mergeCell ref="A16:E16"/>
    <mergeCell ref="A18:E18"/>
    <mergeCell ref="A20:E20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E3" sqref="E3"/>
    </sheetView>
  </sheetViews>
  <sheetFormatPr baseColWidth="10" defaultRowHeight="12.75"/>
  <cols>
    <col min="1" max="1" width="24" customWidth="1"/>
    <col min="2" max="13" width="8.140625" bestFit="1" customWidth="1"/>
  </cols>
  <sheetData>
    <row r="1" spans="1:14" s="159" customFormat="1"/>
    <row r="2" spans="1:14" ht="18" customHeight="1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4">
      <c r="A3" s="22"/>
      <c r="G3" s="196"/>
      <c r="H3" s="197"/>
      <c r="I3" s="197"/>
      <c r="J3" s="197"/>
      <c r="K3" s="197"/>
      <c r="L3" s="197"/>
      <c r="M3" s="197"/>
      <c r="N3" s="22"/>
    </row>
    <row r="4" spans="1:14">
      <c r="A4" s="229" t="s">
        <v>299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7" spans="1:14" ht="15.75">
      <c r="A7" s="230" t="s">
        <v>207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>
      <c r="A8" s="231" t="s">
        <v>36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>
      <c r="A10" s="224" t="s">
        <v>28</v>
      </c>
      <c r="B10" s="226" t="s">
        <v>29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8"/>
    </row>
    <row r="11" spans="1:14">
      <c r="A11" s="225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>
      <c r="A12" s="19" t="s">
        <v>30</v>
      </c>
      <c r="B12" s="77">
        <v>1021.37</v>
      </c>
      <c r="C12" s="14">
        <v>1205.3599999999999</v>
      </c>
      <c r="D12" s="14">
        <v>1391.86</v>
      </c>
      <c r="E12" s="14">
        <v>1577.1</v>
      </c>
      <c r="F12" s="14">
        <v>1763.59</v>
      </c>
      <c r="G12" s="14">
        <v>1950.09</v>
      </c>
      <c r="H12" s="14">
        <v>2134.12</v>
      </c>
      <c r="I12" s="14">
        <v>2321.83</v>
      </c>
      <c r="J12" s="14">
        <v>2504.63</v>
      </c>
      <c r="K12" s="14">
        <v>2691.72</v>
      </c>
      <c r="L12" s="14">
        <v>2877.6</v>
      </c>
      <c r="M12" s="14">
        <v>3062.22</v>
      </c>
    </row>
    <row r="13" spans="1:14">
      <c r="A13" s="18" t="s">
        <v>7</v>
      </c>
      <c r="B13" s="14">
        <v>1201.06</v>
      </c>
      <c r="C13" s="14">
        <v>1400.52</v>
      </c>
      <c r="D13" s="14">
        <v>1598.72</v>
      </c>
      <c r="E13" s="14">
        <v>1798.18</v>
      </c>
      <c r="F13" s="14">
        <v>1998.87</v>
      </c>
      <c r="G13" s="14">
        <v>2197.71</v>
      </c>
      <c r="H13" s="14">
        <v>2397.19</v>
      </c>
      <c r="I13" s="14">
        <v>2597.23</v>
      </c>
      <c r="J13" s="14">
        <v>2796.07</v>
      </c>
      <c r="K13" s="14">
        <v>2995.54</v>
      </c>
      <c r="L13" s="14">
        <v>3194.38</v>
      </c>
      <c r="M13" s="14">
        <v>3393.81</v>
      </c>
    </row>
    <row r="14" spans="1:14">
      <c r="A14" s="18" t="s">
        <v>8</v>
      </c>
      <c r="B14" s="14">
        <v>1355.43</v>
      </c>
      <c r="C14" s="14">
        <v>1564.74</v>
      </c>
      <c r="D14" s="14">
        <v>1771.02</v>
      </c>
      <c r="E14" s="14">
        <v>1978.48</v>
      </c>
      <c r="F14" s="14">
        <v>2185.36</v>
      </c>
      <c r="G14" s="14">
        <v>2393.46</v>
      </c>
      <c r="H14" s="14">
        <v>2600.31</v>
      </c>
      <c r="I14" s="14">
        <v>2807.19</v>
      </c>
      <c r="J14" s="14">
        <v>3013.44</v>
      </c>
      <c r="K14" s="14">
        <v>3220.31</v>
      </c>
      <c r="L14" s="14">
        <v>3428.4</v>
      </c>
      <c r="M14" s="14">
        <v>3635.27</v>
      </c>
    </row>
    <row r="15" spans="1:14">
      <c r="A15" s="18" t="s">
        <v>9</v>
      </c>
      <c r="B15" s="14">
        <v>1475.85</v>
      </c>
      <c r="C15" s="14">
        <v>1693.21</v>
      </c>
      <c r="D15" s="14">
        <v>1908.72</v>
      </c>
      <c r="E15" s="14">
        <v>2124.85</v>
      </c>
      <c r="F15" s="14">
        <v>2340.9699999999998</v>
      </c>
      <c r="G15" s="14">
        <v>2556.48</v>
      </c>
      <c r="H15" s="14">
        <v>2773.23</v>
      </c>
      <c r="I15" s="14">
        <v>2989.35</v>
      </c>
      <c r="J15" s="14">
        <v>3206.09</v>
      </c>
      <c r="K15" s="14">
        <v>3421.6</v>
      </c>
      <c r="L15" s="14">
        <v>3637.74</v>
      </c>
      <c r="M15" s="14">
        <v>3853.25</v>
      </c>
    </row>
    <row r="16" spans="1:14">
      <c r="A16" s="18" t="s">
        <v>10</v>
      </c>
      <c r="B16" s="14">
        <v>1643.2</v>
      </c>
      <c r="C16" s="14">
        <v>1872.28</v>
      </c>
      <c r="D16" s="14">
        <v>2100.7600000000002</v>
      </c>
      <c r="E16" s="14">
        <v>2330.4699999999998</v>
      </c>
      <c r="F16" s="14">
        <v>2558.94</v>
      </c>
      <c r="G16" s="14">
        <v>2789.29</v>
      </c>
      <c r="H16" s="14">
        <v>3017.76</v>
      </c>
      <c r="I16" s="14">
        <v>3247.47</v>
      </c>
      <c r="J16" s="14">
        <v>3475.95</v>
      </c>
      <c r="K16" s="14">
        <v>3705.66</v>
      </c>
      <c r="L16" s="14">
        <v>3935.37</v>
      </c>
      <c r="M16" s="14">
        <v>4164.47</v>
      </c>
    </row>
    <row r="17" spans="1:13">
      <c r="A17" s="18" t="s">
        <v>31</v>
      </c>
      <c r="B17" s="14">
        <v>1806.84</v>
      </c>
      <c r="C17" s="14">
        <v>2045.81</v>
      </c>
      <c r="D17" s="14">
        <v>2282.92</v>
      </c>
      <c r="E17" s="14">
        <v>2521.2800000000002</v>
      </c>
      <c r="F17" s="14">
        <v>2759</v>
      </c>
      <c r="G17" s="14">
        <v>2997.39</v>
      </c>
      <c r="H17" s="14">
        <v>3235.75</v>
      </c>
      <c r="I17" s="14">
        <v>3473.47</v>
      </c>
      <c r="J17" s="14">
        <v>3712.46</v>
      </c>
      <c r="K17" s="14">
        <v>3949.57</v>
      </c>
      <c r="L17" s="14">
        <v>4188.5600000000004</v>
      </c>
      <c r="M17" s="14">
        <v>4426.3</v>
      </c>
    </row>
    <row r="18" spans="1:13">
      <c r="A18" s="18" t="s">
        <v>12</v>
      </c>
      <c r="B18" s="14">
        <v>1973.55</v>
      </c>
      <c r="C18" s="14">
        <v>2219.9499999999998</v>
      </c>
      <c r="D18" s="14">
        <v>2466.34</v>
      </c>
      <c r="E18" s="14">
        <v>2713.34</v>
      </c>
      <c r="F18" s="14">
        <v>2959.72</v>
      </c>
      <c r="G18" s="14">
        <v>3206.71</v>
      </c>
      <c r="H18" s="14">
        <v>3453.09</v>
      </c>
      <c r="I18" s="14">
        <v>3698.87</v>
      </c>
      <c r="J18" s="14">
        <v>3945.25</v>
      </c>
      <c r="K18" s="14">
        <v>4192.25</v>
      </c>
      <c r="L18" s="14">
        <v>4438.0200000000004</v>
      </c>
      <c r="M18" s="14">
        <v>4683.8</v>
      </c>
    </row>
    <row r="19" spans="1:13">
      <c r="A19" s="18" t="s">
        <v>32</v>
      </c>
      <c r="B19" s="14">
        <v>2205.11</v>
      </c>
      <c r="C19" s="14">
        <v>2471.27</v>
      </c>
      <c r="D19" s="14">
        <v>2737.41</v>
      </c>
      <c r="E19" s="14">
        <v>3003.54</v>
      </c>
      <c r="F19" s="14">
        <v>3269.71</v>
      </c>
      <c r="G19" s="14">
        <v>3536.46</v>
      </c>
      <c r="H19" s="14">
        <v>3801.99</v>
      </c>
      <c r="I19" s="14">
        <v>4069.36</v>
      </c>
      <c r="J19" s="14">
        <v>4335.5200000000004</v>
      </c>
      <c r="K19" s="14">
        <v>4602.29</v>
      </c>
      <c r="L19" s="14">
        <v>4868.41</v>
      </c>
      <c r="M19" s="14">
        <v>5134.57</v>
      </c>
    </row>
    <row r="20" spans="1:13" ht="14.25" customHeight="1">
      <c r="A20" s="18" t="s">
        <v>33</v>
      </c>
      <c r="B20" s="14">
        <v>2329.84</v>
      </c>
      <c r="C20" s="14">
        <v>2609.59</v>
      </c>
      <c r="D20" s="14">
        <v>2889.32</v>
      </c>
      <c r="E20" s="14">
        <v>3168.42</v>
      </c>
      <c r="F20" s="14">
        <v>3449.39</v>
      </c>
      <c r="G20" s="14">
        <v>3727.89</v>
      </c>
      <c r="H20" s="14">
        <v>4007.62</v>
      </c>
      <c r="I20" s="14">
        <v>4287.37</v>
      </c>
      <c r="J20" s="14">
        <v>4567.09</v>
      </c>
      <c r="K20" s="14">
        <v>4847.45</v>
      </c>
      <c r="L20" s="14">
        <v>5126.5600000000004</v>
      </c>
      <c r="M20" s="14">
        <v>5405.68</v>
      </c>
    </row>
    <row r="21" spans="1:13" ht="14.25" customHeight="1">
      <c r="A21" s="18" t="s">
        <v>34</v>
      </c>
      <c r="B21" s="14">
        <v>2329.84</v>
      </c>
      <c r="C21" s="14">
        <v>2619.4899999999998</v>
      </c>
      <c r="D21" s="14">
        <v>2912.16</v>
      </c>
      <c r="E21" s="14">
        <v>3204.86</v>
      </c>
      <c r="F21" s="14">
        <v>3497.57</v>
      </c>
      <c r="G21" s="14">
        <v>3791.49</v>
      </c>
      <c r="H21" s="14">
        <v>4084.2</v>
      </c>
      <c r="I21" s="14">
        <v>4377.5200000000004</v>
      </c>
      <c r="J21" s="14">
        <v>4670.1899999999996</v>
      </c>
      <c r="K21" s="14">
        <v>4963.54</v>
      </c>
      <c r="L21" s="14">
        <v>5256.22</v>
      </c>
      <c r="M21" s="14">
        <v>5548.94</v>
      </c>
    </row>
    <row r="22" spans="1:13" ht="13.5" customHeight="1">
      <c r="A22" s="18" t="s">
        <v>35</v>
      </c>
      <c r="B22" s="14">
        <v>2565.75</v>
      </c>
      <c r="C22" s="14">
        <v>2890.54</v>
      </c>
      <c r="D22" s="14">
        <v>3215.37</v>
      </c>
      <c r="E22" s="14">
        <v>3539.59</v>
      </c>
      <c r="F22" s="14">
        <v>3864.35</v>
      </c>
      <c r="G22" s="14">
        <v>4189.1499999999996</v>
      </c>
      <c r="H22" s="14">
        <v>4513.37</v>
      </c>
      <c r="I22" s="14">
        <v>4837.5600000000004</v>
      </c>
      <c r="J22" s="14">
        <v>5162.97</v>
      </c>
      <c r="K22" s="14">
        <v>5486.56</v>
      </c>
      <c r="L22" s="14">
        <v>5810.75</v>
      </c>
      <c r="M22" s="14">
        <v>6136.79</v>
      </c>
    </row>
    <row r="23" spans="1:13">
      <c r="A23" s="18" t="s">
        <v>218</v>
      </c>
      <c r="B23" s="14">
        <v>2748.55</v>
      </c>
      <c r="C23" s="14">
        <v>3115.31</v>
      </c>
      <c r="D23" s="14">
        <v>3480.89</v>
      </c>
      <c r="E23" s="14">
        <v>3847.7</v>
      </c>
      <c r="F23" s="14">
        <v>4213.88</v>
      </c>
      <c r="G23" s="14">
        <v>4580.66</v>
      </c>
      <c r="H23" s="14">
        <v>4948.07</v>
      </c>
      <c r="I23" s="14">
        <v>5314.27</v>
      </c>
      <c r="J23" s="14">
        <v>5681.1</v>
      </c>
      <c r="K23" s="14">
        <v>6047.25</v>
      </c>
      <c r="L23" s="14">
        <v>6414.06</v>
      </c>
      <c r="M23" s="14">
        <v>6780.25</v>
      </c>
    </row>
    <row r="25" spans="1:13" ht="12.75" customHeight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</row>
  </sheetData>
  <mergeCells count="8">
    <mergeCell ref="A25:M25"/>
    <mergeCell ref="G3:M3"/>
    <mergeCell ref="A2:M2"/>
    <mergeCell ref="A10:A11"/>
    <mergeCell ref="B10:M10"/>
    <mergeCell ref="A4:M4"/>
    <mergeCell ref="A7:M7"/>
    <mergeCell ref="A8:M8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I34" sqref="I34"/>
    </sheetView>
  </sheetViews>
  <sheetFormatPr baseColWidth="10" defaultRowHeight="15.75" customHeight="1"/>
  <cols>
    <col min="1" max="1" width="24.42578125" customWidth="1"/>
    <col min="2" max="9" width="8.140625" bestFit="1" customWidth="1"/>
    <col min="10" max="10" width="8" customWidth="1"/>
    <col min="11" max="13" width="8.140625" bestFit="1" customWidth="1"/>
  </cols>
  <sheetData>
    <row r="1" spans="1:14" s="159" customFormat="1" ht="15.75" customHeight="1"/>
    <row r="2" spans="1:14" ht="18" customHeight="1">
      <c r="A2" s="195" t="s">
        <v>279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4" ht="14.25" customHeight="1">
      <c r="B3" s="22"/>
      <c r="C3" s="22"/>
      <c r="D3" s="22"/>
      <c r="E3" s="22"/>
      <c r="F3" s="22"/>
      <c r="G3" s="196"/>
      <c r="H3" s="197"/>
      <c r="I3" s="197"/>
      <c r="J3" s="197"/>
      <c r="K3" s="197"/>
      <c r="L3" s="197"/>
      <c r="M3" s="197"/>
      <c r="N3" s="22"/>
    </row>
    <row r="4" spans="1:14" ht="15.75" customHeight="1">
      <c r="H4" s="181" t="s">
        <v>299</v>
      </c>
      <c r="I4" s="181"/>
      <c r="J4" s="181"/>
      <c r="K4" s="181"/>
      <c r="L4" s="181"/>
      <c r="M4" s="181"/>
    </row>
    <row r="5" spans="1:14" ht="12.75" customHeight="1">
      <c r="K5" s="43"/>
      <c r="L5" s="43"/>
      <c r="M5" s="43"/>
    </row>
    <row r="6" spans="1:14" ht="12.75" customHeight="1"/>
    <row r="7" spans="1:14" ht="14.25" customHeight="1">
      <c r="A7" s="230" t="s">
        <v>208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14.25" customHeight="1">
      <c r="A8" s="231" t="s">
        <v>79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</row>
    <row r="9" spans="1:14" ht="14.25" customHeight="1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15.75" customHeight="1">
      <c r="A10" s="233" t="s">
        <v>28</v>
      </c>
      <c r="B10" s="226" t="s">
        <v>29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8"/>
    </row>
    <row r="11" spans="1:14" ht="15.75" customHeight="1">
      <c r="A11" s="234"/>
      <c r="B11" s="62" t="s">
        <v>111</v>
      </c>
      <c r="C11" s="62" t="s">
        <v>112</v>
      </c>
      <c r="D11" s="62" t="s">
        <v>113</v>
      </c>
      <c r="E11" s="62" t="s">
        <v>114</v>
      </c>
      <c r="F11" s="62" t="s">
        <v>115</v>
      </c>
      <c r="G11" s="62" t="s">
        <v>116</v>
      </c>
      <c r="H11" s="62" t="s">
        <v>117</v>
      </c>
      <c r="I11" s="62" t="s">
        <v>118</v>
      </c>
      <c r="J11" s="62" t="s">
        <v>119</v>
      </c>
      <c r="K11" s="62" t="s">
        <v>120</v>
      </c>
      <c r="L11" s="62" t="s">
        <v>121</v>
      </c>
      <c r="M11" s="62" t="s">
        <v>122</v>
      </c>
    </row>
    <row r="12" spans="1:14" ht="12.75" customHeight="1">
      <c r="A12" s="19" t="s">
        <v>30</v>
      </c>
      <c r="B12" s="77">
        <v>868.82</v>
      </c>
      <c r="C12" s="14">
        <v>1025.05</v>
      </c>
      <c r="D12" s="14">
        <v>1182.51</v>
      </c>
      <c r="E12" s="14">
        <v>1340.59</v>
      </c>
      <c r="F12" s="14">
        <v>1499.93</v>
      </c>
      <c r="G12" s="14">
        <v>1657.4</v>
      </c>
      <c r="H12" s="14">
        <v>1814.23</v>
      </c>
      <c r="I12" s="14">
        <v>1972.96</v>
      </c>
      <c r="J12" s="14">
        <v>2129.16</v>
      </c>
      <c r="K12" s="14">
        <v>2288.46</v>
      </c>
      <c r="L12" s="14">
        <v>2445.9499999999998</v>
      </c>
      <c r="M12" s="14">
        <v>2602.7800000000002</v>
      </c>
    </row>
    <row r="13" spans="1:14" ht="12.75" customHeight="1">
      <c r="A13" s="18" t="s">
        <v>7</v>
      </c>
      <c r="B13" s="14">
        <v>1020.13</v>
      </c>
      <c r="C13" s="14">
        <v>1190.56</v>
      </c>
      <c r="D13" s="14">
        <v>1358.51</v>
      </c>
      <c r="E13" s="14">
        <v>1528.35</v>
      </c>
      <c r="F13" s="14">
        <v>1699.99</v>
      </c>
      <c r="G13" s="14">
        <v>1868.58</v>
      </c>
      <c r="H13" s="14">
        <v>2038.38</v>
      </c>
      <c r="I13" s="14">
        <v>2208.21</v>
      </c>
      <c r="J13" s="14">
        <v>2376.79</v>
      </c>
      <c r="K13" s="14">
        <v>2546.59</v>
      </c>
      <c r="L13" s="14">
        <v>2715.18</v>
      </c>
      <c r="M13" s="14">
        <v>2883.76</v>
      </c>
    </row>
    <row r="14" spans="1:14" ht="12.75" customHeight="1">
      <c r="A14" s="18" t="s">
        <v>8</v>
      </c>
      <c r="B14" s="14">
        <v>1152.27</v>
      </c>
      <c r="C14" s="14">
        <v>1330.73</v>
      </c>
      <c r="D14" s="14">
        <v>1506.12</v>
      </c>
      <c r="E14" s="14">
        <v>1682.09</v>
      </c>
      <c r="F14" s="14">
        <v>1858.7</v>
      </c>
      <c r="G14" s="14">
        <v>2034.07</v>
      </c>
      <c r="H14" s="14">
        <v>2210.6799999999998</v>
      </c>
      <c r="I14" s="14">
        <v>2386.6799999999998</v>
      </c>
      <c r="J14" s="14">
        <v>2560.8000000000002</v>
      </c>
      <c r="K14" s="14">
        <v>2737.41</v>
      </c>
      <c r="L14" s="14">
        <v>2914.63</v>
      </c>
      <c r="M14" s="14">
        <v>3089.99</v>
      </c>
    </row>
    <row r="15" spans="1:14" ht="12.75" customHeight="1">
      <c r="A15" s="18" t="s">
        <v>9</v>
      </c>
      <c r="B15" s="14">
        <v>1254.77</v>
      </c>
      <c r="C15" s="14">
        <v>1438.79</v>
      </c>
      <c r="D15" s="14">
        <v>1622.19</v>
      </c>
      <c r="E15" s="14">
        <v>1806.21</v>
      </c>
      <c r="F15" s="14">
        <v>1990.22</v>
      </c>
      <c r="G15" s="14">
        <v>2174.2600000000002</v>
      </c>
      <c r="H15" s="14">
        <v>2357.64</v>
      </c>
      <c r="I15" s="14">
        <v>2541.67</v>
      </c>
      <c r="J15" s="14">
        <v>2724.45</v>
      </c>
      <c r="K15" s="14">
        <v>2907.83</v>
      </c>
      <c r="L15" s="14">
        <v>3092.49</v>
      </c>
      <c r="M15" s="14">
        <v>3274.64</v>
      </c>
    </row>
    <row r="16" spans="1:14" ht="12.75" customHeight="1">
      <c r="A16" s="18" t="s">
        <v>10</v>
      </c>
      <c r="B16" s="14">
        <v>1395.57</v>
      </c>
      <c r="C16" s="14">
        <v>1591.34</v>
      </c>
      <c r="D16" s="14">
        <v>1785.82</v>
      </c>
      <c r="E16" s="14">
        <v>1980.34</v>
      </c>
      <c r="F16" s="14">
        <v>2176.1</v>
      </c>
      <c r="G16" s="14">
        <v>2370.61</v>
      </c>
      <c r="H16" s="14">
        <v>2564.5</v>
      </c>
      <c r="I16" s="14">
        <v>2759.62</v>
      </c>
      <c r="J16" s="14">
        <v>2955.38</v>
      </c>
      <c r="K16" s="14">
        <v>3149.92</v>
      </c>
      <c r="L16" s="14">
        <v>3345.05</v>
      </c>
      <c r="M16" s="14">
        <v>3539.59</v>
      </c>
    </row>
    <row r="17" spans="1:13" ht="12.75" customHeight="1">
      <c r="A17" s="18" t="s">
        <v>31</v>
      </c>
      <c r="B17" s="14">
        <v>1536.35</v>
      </c>
      <c r="C17" s="14">
        <v>1738.9</v>
      </c>
      <c r="D17" s="14">
        <v>1940.19</v>
      </c>
      <c r="E17" s="14">
        <v>2143.36</v>
      </c>
      <c r="F17" s="14">
        <v>2345.29</v>
      </c>
      <c r="G17" s="14">
        <v>2547.85</v>
      </c>
      <c r="H17" s="14">
        <v>2750.38</v>
      </c>
      <c r="I17" s="14">
        <v>2952.3</v>
      </c>
      <c r="J17" s="14">
        <v>3156.1</v>
      </c>
      <c r="K17" s="14">
        <v>3357.39</v>
      </c>
      <c r="L17" s="14">
        <v>3559.94</v>
      </c>
      <c r="M17" s="14">
        <v>3762.47</v>
      </c>
    </row>
    <row r="18" spans="1:13" ht="12.75" customHeight="1">
      <c r="A18" s="18" t="s">
        <v>12</v>
      </c>
      <c r="B18" s="14">
        <v>1677.77</v>
      </c>
      <c r="C18" s="14">
        <v>1887.09</v>
      </c>
      <c r="D18" s="14">
        <v>2095.81</v>
      </c>
      <c r="E18" s="14">
        <v>2307.0300000000002</v>
      </c>
      <c r="F18" s="14">
        <v>2515.73</v>
      </c>
      <c r="G18" s="14">
        <v>2725.07</v>
      </c>
      <c r="H18" s="14">
        <v>2933.78</v>
      </c>
      <c r="I18" s="14">
        <v>3143.76</v>
      </c>
      <c r="J18" s="14">
        <v>3353.68</v>
      </c>
      <c r="K18" s="14">
        <v>3563.01</v>
      </c>
      <c r="L18" s="14">
        <v>3772.37</v>
      </c>
      <c r="M18" s="14">
        <v>3981.07</v>
      </c>
    </row>
    <row r="19" spans="1:13" ht="12.75" customHeight="1">
      <c r="A19" s="18" t="s">
        <v>32</v>
      </c>
      <c r="B19" s="14">
        <v>1874.14</v>
      </c>
      <c r="C19" s="14">
        <v>2100.13</v>
      </c>
      <c r="D19" s="14">
        <v>2326.15</v>
      </c>
      <c r="E19" s="14">
        <v>2553.4</v>
      </c>
      <c r="F19" s="14">
        <v>2780.66</v>
      </c>
      <c r="G19" s="14">
        <v>3005.41</v>
      </c>
      <c r="H19" s="14">
        <v>3231.41</v>
      </c>
      <c r="I19" s="14">
        <v>3459.26</v>
      </c>
      <c r="J19" s="14">
        <v>3685.91</v>
      </c>
      <c r="K19" s="14">
        <v>3911.91</v>
      </c>
      <c r="L19" s="14">
        <v>4137.92</v>
      </c>
      <c r="M19" s="14">
        <v>4365.16</v>
      </c>
    </row>
    <row r="20" spans="1:13" ht="12.75" customHeight="1">
      <c r="A20" s="18" t="s">
        <v>33</v>
      </c>
      <c r="B20" s="14">
        <v>1979.73</v>
      </c>
      <c r="C20" s="14">
        <v>2217.4699999999998</v>
      </c>
      <c r="D20" s="14">
        <v>2455.21</v>
      </c>
      <c r="E20" s="14">
        <v>2693.57</v>
      </c>
      <c r="F20" s="14">
        <v>2930.69</v>
      </c>
      <c r="G20" s="14">
        <v>3168.42</v>
      </c>
      <c r="H20" s="14">
        <v>3406.79</v>
      </c>
      <c r="I20" s="14">
        <v>3643.91</v>
      </c>
      <c r="J20" s="14">
        <v>3882.28</v>
      </c>
      <c r="K20" s="14">
        <v>4121.25</v>
      </c>
      <c r="L20" s="14">
        <v>4357.76</v>
      </c>
      <c r="M20" s="14">
        <v>4595.4799999999996</v>
      </c>
    </row>
    <row r="21" spans="1:13" ht="12.75" customHeight="1">
      <c r="A21" s="18" t="s">
        <v>34</v>
      </c>
      <c r="B21" s="14">
        <v>1979.73</v>
      </c>
      <c r="C21" s="14">
        <v>2226.7399999999998</v>
      </c>
      <c r="D21" s="14">
        <v>2475.6</v>
      </c>
      <c r="E21" s="14">
        <v>2724.45</v>
      </c>
      <c r="F21" s="14">
        <v>2972.68</v>
      </c>
      <c r="G21" s="14">
        <v>3222.17</v>
      </c>
      <c r="H21" s="14">
        <v>3471.62</v>
      </c>
      <c r="I21" s="14">
        <v>3720.49</v>
      </c>
      <c r="J21" s="14">
        <v>3969.36</v>
      </c>
      <c r="K21" s="14">
        <v>4218.18</v>
      </c>
      <c r="L21" s="14">
        <v>4467.04</v>
      </c>
      <c r="M21" s="14">
        <v>4715.93</v>
      </c>
    </row>
    <row r="22" spans="1:13" ht="12.75" customHeight="1">
      <c r="A22" s="18" t="s">
        <v>35</v>
      </c>
      <c r="B22" s="14">
        <v>2181.65</v>
      </c>
      <c r="C22" s="14">
        <v>2456.46</v>
      </c>
      <c r="D22" s="14">
        <v>2732.47</v>
      </c>
      <c r="E22" s="14">
        <v>3008.51</v>
      </c>
      <c r="F22" s="14">
        <v>3284.52</v>
      </c>
      <c r="G22" s="14">
        <v>3560.54</v>
      </c>
      <c r="H22" s="14">
        <v>3836.57</v>
      </c>
      <c r="I22" s="14">
        <v>4112.59</v>
      </c>
      <c r="J22" s="14">
        <v>4388.0200000000004</v>
      </c>
      <c r="K22" s="14">
        <v>4664.66</v>
      </c>
      <c r="L22" s="14">
        <v>4939.43</v>
      </c>
      <c r="M22" s="14">
        <v>5216.08</v>
      </c>
    </row>
    <row r="23" spans="1:13" ht="15" customHeight="1">
      <c r="A23" s="18" t="s">
        <v>218</v>
      </c>
      <c r="B23" s="14">
        <v>2336.0500000000002</v>
      </c>
      <c r="C23" s="14">
        <v>2647.88</v>
      </c>
      <c r="D23" s="14">
        <v>2959.72</v>
      </c>
      <c r="E23" s="14">
        <v>3270.94</v>
      </c>
      <c r="F23" s="14">
        <v>3583.4</v>
      </c>
      <c r="G23" s="14">
        <v>3893.39</v>
      </c>
      <c r="H23" s="14">
        <v>4205.24</v>
      </c>
      <c r="I23" s="14">
        <v>4516.4399999999996</v>
      </c>
      <c r="J23" s="14">
        <v>4828.28</v>
      </c>
      <c r="K23" s="14">
        <v>5139.5200000000004</v>
      </c>
      <c r="L23" s="14">
        <v>5451.34</v>
      </c>
      <c r="M23" s="14">
        <v>5763.2</v>
      </c>
    </row>
    <row r="25" spans="1:13" s="112" customFormat="1" ht="15.75" customHeight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</row>
    <row r="27" spans="1:13" ht="16.5" customHeight="1"/>
  </sheetData>
  <mergeCells count="8">
    <mergeCell ref="A25:L25"/>
    <mergeCell ref="A2:M2"/>
    <mergeCell ref="A7:M7"/>
    <mergeCell ref="A10:A11"/>
    <mergeCell ref="B10:M10"/>
    <mergeCell ref="A8:M8"/>
    <mergeCell ref="G3:M3"/>
    <mergeCell ref="H4:M4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Grundgehaltstabellen A, B, R, W</vt:lpstr>
      <vt:lpstr>Grundgehaltstabellen C und H</vt:lpstr>
      <vt:lpstr>Familienzuschlag</vt:lpstr>
      <vt:lpstr>Anwärterbezüge</vt:lpstr>
      <vt:lpstr>ZulagenVergütungen</vt:lpstr>
      <vt:lpstr>Anlage 2 LBesG</vt:lpstr>
      <vt:lpstr>Statische nach ÜBesG</vt:lpstr>
      <vt:lpstr>Auslandszuschläge VIa</vt:lpstr>
      <vt:lpstr>Auslandszuschläge VI b</vt:lpstr>
      <vt:lpstr>Auslandszuschläge VIc</vt:lpstr>
      <vt:lpstr>Auslandszuschläge VId</vt:lpstr>
      <vt:lpstr>Auslandszuschläge VIe</vt:lpstr>
      <vt:lpstr>Auslandszuschläge VIf </vt:lpstr>
      <vt:lpstr>Auslandszuschläge VIg</vt:lpstr>
      <vt:lpstr>Auslandszuschläge VIh</vt:lpstr>
      <vt:lpstr>Auslandszuschläge VI i</vt:lpstr>
      <vt:lpstr>Mindestversorgungsbezüge2015</vt:lpstr>
      <vt:lpstr>'Anlage 2 LBesG'!Druckbereich</vt:lpstr>
      <vt:lpstr>Anwärterbezüge!Druckbereich</vt:lpstr>
      <vt:lpstr>'Auslandszuschläge VI b'!Druckbereich</vt:lpstr>
      <vt:lpstr>'Auslandszuschläge VI i'!Druckbereich</vt:lpstr>
      <vt:lpstr>'Auslandszuschläge VIa'!Druckbereich</vt:lpstr>
      <vt:lpstr>'Auslandszuschläge VIc'!Druckbereich</vt:lpstr>
      <vt:lpstr>'Auslandszuschläge VId'!Druckbereich</vt:lpstr>
      <vt:lpstr>'Auslandszuschläge VIe'!Druckbereich</vt:lpstr>
      <vt:lpstr>'Auslandszuschläge VIf '!Druckbereich</vt:lpstr>
      <vt:lpstr>'Auslandszuschläge VIg'!Druckbereich</vt:lpstr>
      <vt:lpstr>'Auslandszuschläge VIh'!Druckbereich</vt:lpstr>
      <vt:lpstr>Familienzuschlag!Druckbereich</vt:lpstr>
      <vt:lpstr>'Grundgehaltstabellen A, B, R, W'!Druckbereich</vt:lpstr>
      <vt:lpstr>'Grundgehaltstabellen C und H'!Druckbereich</vt:lpstr>
      <vt:lpstr>Mindestversorgungsbezüge2015!Druckbereich</vt:lpstr>
      <vt:lpstr>'Statische nach ÜBesG'!Druckbereich</vt:lpstr>
      <vt:lpstr>ZulagenVergütungen!Druckbereich</vt:lpstr>
    </vt:vector>
  </TitlesOfParts>
  <Company>Finanzverwaltung 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f024860</dc:creator>
  <cp:lastModifiedBy>Perbix, Christian (FM, REF IV 1)</cp:lastModifiedBy>
  <cp:lastPrinted>2015-05-22T09:42:12Z</cp:lastPrinted>
  <dcterms:created xsi:type="dcterms:W3CDTF">2007-03-07T08:47:14Z</dcterms:created>
  <dcterms:modified xsi:type="dcterms:W3CDTF">2015-06-18T14:08:50Z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